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8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miejones\Desktop\"/>
    </mc:Choice>
  </mc:AlternateContent>
  <bookViews>
    <workbookView xWindow="0" yWindow="0" windowWidth="19200" windowHeight="7300" tabRatio="837"/>
  </bookViews>
  <sheets>
    <sheet name="Summary" sheetId="1" r:id="rId1"/>
    <sheet name="Arrears-Various" sheetId="2" state="hidden" r:id="rId2"/>
    <sheet name="Head 001" sheetId="3" r:id="rId3"/>
    <sheet name="Head 003" sheetId="4" r:id="rId4"/>
    <sheet name="Head 005" sheetId="5" r:id="rId5"/>
    <sheet name="Head 006" sheetId="6" r:id="rId6"/>
    <sheet name="Head 007" sheetId="7" r:id="rId7"/>
    <sheet name="Head 010" sheetId="8" r:id="rId8"/>
    <sheet name="Head 012" sheetId="9" r:id="rId9"/>
    <sheet name="Head 013" sheetId="10" r:id="rId10"/>
    <sheet name="Head 018" sheetId="11" r:id="rId11"/>
    <sheet name="Head 019" sheetId="12" r:id="rId12"/>
    <sheet name="Head 021" sheetId="13" r:id="rId13"/>
    <sheet name="Head 022" sheetId="14" r:id="rId14"/>
    <sheet name="Head 023" sheetId="15" r:id="rId15"/>
    <sheet name="Head 028" sheetId="16" r:id="rId16"/>
    <sheet name="Head 029" sheetId="17" r:id="rId17"/>
    <sheet name="Head 030" sheetId="18" r:id="rId18"/>
    <sheet name="Head 031" sheetId="19" r:id="rId19"/>
    <sheet name="Head 032" sheetId="20" r:id="rId20"/>
    <sheet name="Head 033" sheetId="21" r:id="rId21"/>
    <sheet name="Head 035" sheetId="22" r:id="rId22"/>
    <sheet name="Head 037" sheetId="23" r:id="rId23"/>
    <sheet name="Head 038" sheetId="24" r:id="rId24"/>
    <sheet name="Head 040" sheetId="25" r:id="rId25"/>
    <sheet name="Head 048" sheetId="26" r:id="rId26"/>
    <sheet name="Head 049" sheetId="27" r:id="rId27"/>
    <sheet name="Head 051" sheetId="28" r:id="rId28"/>
    <sheet name="Head 053" sheetId="29" r:id="rId29"/>
    <sheet name="Head 054" sheetId="30" r:id="rId30"/>
    <sheet name="Head 056" sheetId="31" r:id="rId31"/>
    <sheet name="Head 057" sheetId="32" r:id="rId32"/>
    <sheet name="Head 058" sheetId="33" r:id="rId33"/>
    <sheet name="Head 060" sheetId="34" r:id="rId34"/>
    <sheet name="Head 065" sheetId="35" r:id="rId35"/>
    <sheet name="Head 70" sheetId="36" r:id="rId36"/>
    <sheet name="Head 072" sheetId="37" r:id="rId37"/>
    <sheet name="Head 073" sheetId="38" r:id="rId38"/>
    <sheet name="Head 074" sheetId="39" r:id="rId39"/>
    <sheet name="Head 007 - Capex" sheetId="40" r:id="rId40"/>
    <sheet name="Head 021 - Capex" sheetId="41" r:id="rId41"/>
    <sheet name="Head 023 - Capex" sheetId="42" r:id="rId42"/>
    <sheet name="Head 029 - Capex " sheetId="43" r:id="rId43"/>
    <sheet name="Head 032 - Capex" sheetId="44" r:id="rId44"/>
    <sheet name="Head 033 - Capex" sheetId="45" r:id="rId45"/>
    <sheet name="Head 038 - Capex" sheetId="46" r:id="rId46"/>
    <sheet name="Head 040 - Capex" sheetId="47" r:id="rId47"/>
    <sheet name="Head 056 - Capex" sheetId="48" r:id="rId48"/>
    <sheet name="Head 073 - Capex" sheetId="49" r:id="rId49"/>
    <sheet name="AMMC" sheetId="50" r:id="rId50"/>
    <sheet name="Broadcasting Corp." sheetId="51" r:id="rId51"/>
    <sheet name="DPMR" sheetId="52" r:id="rId52"/>
    <sheet name="DRA" sheetId="53" r:id="rId53"/>
    <sheet name="NHIA" sheetId="54" r:id="rId54"/>
    <sheet name="NSA" sheetId="55" r:id="rId55"/>
    <sheet name="UB " sheetId="56" r:id="rId56"/>
    <sheet name="BTVI" sheetId="57" r:id="rId57"/>
    <sheet name="BAIC" sheetId="58" r:id="rId58"/>
    <sheet name="NFS" sheetId="59" r:id="rId59"/>
    <sheet name="Hotel Corp." sheetId="60" r:id="rId60"/>
    <sheet name="Straw Market Auth." sheetId="61" r:id="rId61"/>
    <sheet name="Bahamasair" sheetId="62" r:id="rId62"/>
    <sheet name="BAMSI" sheetId="63" r:id="rId63"/>
    <sheet name="BPPBA" sheetId="64" r:id="rId64"/>
    <sheet name="PHA" sheetId="65" r:id="rId65"/>
    <sheet name="Airport Authority" sheetId="66" r:id="rId66"/>
    <sheet name="WSC" sheetId="67" r:id="rId67"/>
  </sheets>
  <definedNames>
    <definedName name="_xlnm._FilterDatabase" localSheetId="52" hidden="1">DRA!$A$1:$G$626</definedName>
    <definedName name="_xlnm._FilterDatabase" localSheetId="4" hidden="1">'Head 005'!$A$6:$G$60</definedName>
    <definedName name="_xlnm._FilterDatabase" localSheetId="55" hidden="1">'UB '!$A$1:$G$325</definedName>
    <definedName name="_xlnm.Print_Area" localSheetId="65">'Airport Authority'!$A$1:$G$51</definedName>
    <definedName name="_xlnm.Print_Area" localSheetId="49">AMMC!$A$1:$G$13</definedName>
    <definedName name="_xlnm.Print_Area" localSheetId="1">'Arrears-Various'!$A$2:$E$19</definedName>
    <definedName name="_xlnm.Print_Area" localSheetId="61">Bahamasair!$A$1:$G$216</definedName>
    <definedName name="_xlnm.Print_Area" localSheetId="57">BAIC!$A$1:$G$24</definedName>
    <definedName name="_xlnm.Print_Area" localSheetId="62">BAMSI!$A$1:$G$21</definedName>
    <definedName name="_xlnm.Print_Area" localSheetId="63">BPPBA!$A$1:$G$12</definedName>
    <definedName name="_xlnm.Print_Area" localSheetId="50">'Broadcasting Corp.'!$A$1:$G$52</definedName>
    <definedName name="_xlnm.Print_Area" localSheetId="56">BTVI!$A$1:$G$31</definedName>
    <definedName name="_xlnm.Print_Area" localSheetId="51">DPMR!$A$1:$G$22</definedName>
    <definedName name="_xlnm.Print_Area" localSheetId="52">DRA!$A$1:$G$627</definedName>
    <definedName name="_xlnm.Print_Area" localSheetId="2">'Head 001'!$A$1:$G$17</definedName>
    <definedName name="_xlnm.Print_Area" localSheetId="3">'Head 003'!$A$1:$G$11</definedName>
    <definedName name="_xlnm.Print_Area" localSheetId="4">'Head 005'!$A$1:$G$60</definedName>
    <definedName name="_xlnm.Print_Area" localSheetId="5">'Head 006'!$A$1:$G$12</definedName>
    <definedName name="_xlnm.Print_Area" localSheetId="6">'Head 007'!$A$1:$G$51</definedName>
    <definedName name="_xlnm.Print_Area" localSheetId="39">'Head 007 - Capex'!$A$1:$G$8</definedName>
    <definedName name="_xlnm.Print_Area" localSheetId="7">'Head 010'!$A$1:$H$29</definedName>
    <definedName name="_xlnm.Print_Area" localSheetId="8">'Head 012'!$A$1:$G$10</definedName>
    <definedName name="_xlnm.Print_Area" localSheetId="9">'Head 013'!$A$1:$G$15</definedName>
    <definedName name="_xlnm.Print_Area" localSheetId="10">'Head 018'!$A$1:$H$30</definedName>
    <definedName name="_xlnm.Print_Area" localSheetId="11">'Head 019'!$A$1:$G$8</definedName>
    <definedName name="_xlnm.Print_Area" localSheetId="12">'Head 021'!$A$1:$G$16</definedName>
    <definedName name="_xlnm.Print_Area" localSheetId="40">'Head 021 - Capex'!$A$1:$G$13</definedName>
    <definedName name="_xlnm.Print_Area" localSheetId="13">'Head 022'!$A$1:$G$24</definedName>
    <definedName name="_xlnm.Print_Area" localSheetId="14">'Head 023'!$A$1:$G$32</definedName>
    <definedName name="_xlnm.Print_Area" localSheetId="41">'Head 023 - Capex'!$A$1:$G$9</definedName>
    <definedName name="_xlnm.Print_Area" localSheetId="15">'Head 028'!$A$1:$G$18</definedName>
    <definedName name="_xlnm.Print_Area" localSheetId="16">'Head 029'!$A$1:$H$21</definedName>
    <definedName name="_xlnm.Print_Area" localSheetId="42">'Head 029 - Capex '!$A$1:$I$20</definedName>
    <definedName name="_xlnm.Print_Area" localSheetId="17">'Head 030'!$A$1:$G$34</definedName>
    <definedName name="_xlnm.Print_Area" localSheetId="18">'Head 031'!$A$1:$G$9</definedName>
    <definedName name="_xlnm.Print_Area" localSheetId="19">'Head 032'!$A$1:$G$72</definedName>
    <definedName name="_xlnm.Print_Area" localSheetId="43">'Head 032 - Capex'!$A$1:$G$20</definedName>
    <definedName name="_xlnm.Print_Area" localSheetId="20">'Head 033'!$A$1:$G$14</definedName>
    <definedName name="_xlnm.Print_Area" localSheetId="44">'Head 033 - Capex'!$A$1:$G$21</definedName>
    <definedName name="_xlnm.Print_Area" localSheetId="21">'Head 035'!$A$1:$H$60</definedName>
    <definedName name="_xlnm.Print_Area" localSheetId="22">'Head 037'!$A$1:$H$39</definedName>
    <definedName name="_xlnm.Print_Area" localSheetId="23">'Head 038'!$A$1:$H$64</definedName>
    <definedName name="_xlnm.Print_Area" localSheetId="45">'Head 038 - Capex'!$A$1:$H$19</definedName>
    <definedName name="_xlnm.Print_Area" localSheetId="24">'Head 040'!$A$1:$H$11</definedName>
    <definedName name="_xlnm.Print_Area" localSheetId="46">'Head 040 - Capex'!$A$1:$G$10</definedName>
    <definedName name="_xlnm.Print_Area" localSheetId="25">'Head 048'!$A$1:$G$14</definedName>
    <definedName name="_xlnm.Print_Area" localSheetId="26">'Head 049'!$A$1:$G$12</definedName>
    <definedName name="_xlnm.Print_Area" localSheetId="27">'Head 051'!$A$1:$G$11</definedName>
    <definedName name="_xlnm.Print_Area" localSheetId="28">'Head 053'!$A$1:$G$10</definedName>
    <definedName name="_xlnm.Print_Area" localSheetId="29">'Head 054'!$A$1:$F$22</definedName>
    <definedName name="_xlnm.Print_Area" localSheetId="30">'Head 056'!$A$1:$H$48</definedName>
    <definedName name="_xlnm.Print_Area" localSheetId="47">'Head 056 - Capex'!$A$1:$G$11</definedName>
    <definedName name="_xlnm.Print_Area" localSheetId="31">'Head 057'!$A$1:$G$26</definedName>
    <definedName name="_xlnm.Print_Area" localSheetId="32">'Head 058'!$A$1:$G$33</definedName>
    <definedName name="_xlnm.Print_Area" localSheetId="33">'Head 060'!$A$1:$G$13</definedName>
    <definedName name="_xlnm.Print_Area" localSheetId="34">'Head 065'!$A$1:$G$30</definedName>
    <definedName name="_xlnm.Print_Area" localSheetId="36">'Head 072'!$A$1:$G$9</definedName>
    <definedName name="_xlnm.Print_Area" localSheetId="37">'Head 073'!$A$1:$G$33</definedName>
    <definedName name="_xlnm.Print_Area" localSheetId="48">'Head 073 - Capex'!$A$1:$G$11</definedName>
    <definedName name="_xlnm.Print_Area" localSheetId="38">'Head 074'!$A$1:$G$11</definedName>
    <definedName name="_xlnm.Print_Area" localSheetId="35">'Head 70'!$A$1:$G$11</definedName>
    <definedName name="_xlnm.Print_Area" localSheetId="59">'Hotel Corp.'!$A$1:$G$10</definedName>
    <definedName name="_xlnm.Print_Area" localSheetId="58">NFS!$A$1:$G$88</definedName>
    <definedName name="_xlnm.Print_Area" localSheetId="53">NHIA!$A$1:$G$13</definedName>
    <definedName name="_xlnm.Print_Area" localSheetId="54">NSA!$A$1:$G$13</definedName>
    <definedName name="_xlnm.Print_Area" localSheetId="64">PHA!$A$1:$G$35</definedName>
    <definedName name="_xlnm.Print_Area" localSheetId="60">'Straw Market Auth.'!$A$1:$G$64</definedName>
    <definedName name="_xlnm.Print_Area" localSheetId="55">'UB '!$A$1:$G$325</definedName>
    <definedName name="_xlnm.Print_Area" localSheetId="66">WSC!$A$1:$G$12</definedName>
    <definedName name="_xlnm.Print_Titles" localSheetId="65">'Airport Authority'!$1:$2</definedName>
    <definedName name="_xlnm.Print_Titles" localSheetId="49">AMMC!$1:$2</definedName>
    <definedName name="_xlnm.Print_Titles" localSheetId="61">Bahamasair!$1:$2</definedName>
    <definedName name="_xlnm.Print_Titles" localSheetId="50">'Broadcasting Corp.'!$1:$2</definedName>
    <definedName name="_xlnm.Print_Titles" localSheetId="56">BTVI!$1:$2</definedName>
    <definedName name="_xlnm.Print_Titles" localSheetId="52">DRA!$1:$2</definedName>
    <definedName name="_xlnm.Print_Titles" localSheetId="4">'Head 005'!$1:$2</definedName>
    <definedName name="_xlnm.Print_Titles" localSheetId="6">'Head 007'!$1:$2</definedName>
    <definedName name="_xlnm.Print_Titles" localSheetId="7">'Head 010'!$1:$2</definedName>
    <definedName name="_xlnm.Print_Titles" localSheetId="10">'Head 018'!$1:$2</definedName>
    <definedName name="_xlnm.Print_Titles" localSheetId="14">'Head 023'!$1:$2</definedName>
    <definedName name="_xlnm.Print_Titles" localSheetId="17">'Head 030'!$1:$2</definedName>
    <definedName name="_xlnm.Print_Titles" localSheetId="19">'Head 032'!$1:$2</definedName>
    <definedName name="_xlnm.Print_Titles" localSheetId="43">'Head 032 - Capex'!$1:$2</definedName>
    <definedName name="_xlnm.Print_Titles" localSheetId="21">'Head 035'!$1:$2</definedName>
    <definedName name="_xlnm.Print_Titles" localSheetId="23">'Head 038'!$1:$2</definedName>
    <definedName name="_xlnm.Print_Titles" localSheetId="31">'Head 057'!$1:$2</definedName>
    <definedName name="_xlnm.Print_Titles" localSheetId="32">'Head 058'!$1:$2</definedName>
    <definedName name="_xlnm.Print_Titles" localSheetId="37">'Head 073'!$1:$2</definedName>
    <definedName name="_xlnm.Print_Titles" localSheetId="58">NFS!$1:$2</definedName>
    <definedName name="_xlnm.Print_Titles" localSheetId="60">'Straw Market Auth.'!$1:$2</definedName>
    <definedName name="_xlnm.Print_Titles" localSheetId="0">Summary!$2:$2</definedName>
    <definedName name="_xlnm.Print_Titles" localSheetId="55">'UB '!$1:$2</definedName>
    <definedName name="Z_0B6FAD62_43BD_4EC8_9980_3120FC41C2BF_.wvu.Cols" localSheetId="65" hidden="1">'Airport Authority'!$C:$C,'Airport Authority'!$F:$F</definedName>
    <definedName name="Z_0B6FAD62_43BD_4EC8_9980_3120FC41C2BF_.wvu.Cols" localSheetId="49" hidden="1">AMMC!$C:$C,AMMC!$F:$F</definedName>
    <definedName name="Z_0B6FAD62_43BD_4EC8_9980_3120FC41C2BF_.wvu.Cols" localSheetId="1" hidden="1">'Arrears-Various'!$C:$C,'Arrears-Various'!$F:$F</definedName>
    <definedName name="Z_0B6FAD62_43BD_4EC8_9980_3120FC41C2BF_.wvu.Cols" localSheetId="61" hidden="1">Bahamasair!$C:$C,Bahamasair!$F:$F</definedName>
    <definedName name="Z_0B6FAD62_43BD_4EC8_9980_3120FC41C2BF_.wvu.Cols" localSheetId="57" hidden="1">BAIC!$C:$C,BAIC!$F:$F</definedName>
    <definedName name="Z_0B6FAD62_43BD_4EC8_9980_3120FC41C2BF_.wvu.Cols" localSheetId="62" hidden="1">BAMSI!$C:$C,BAMSI!$F:$F</definedName>
    <definedName name="Z_0B6FAD62_43BD_4EC8_9980_3120FC41C2BF_.wvu.Cols" localSheetId="63" hidden="1">BPPBA!$C:$C,BPPBA!$F:$F</definedName>
    <definedName name="Z_0B6FAD62_43BD_4EC8_9980_3120FC41C2BF_.wvu.Cols" localSheetId="50" hidden="1">'Broadcasting Corp.'!$C:$C,'Broadcasting Corp.'!$F:$F</definedName>
    <definedName name="Z_0B6FAD62_43BD_4EC8_9980_3120FC41C2BF_.wvu.Cols" localSheetId="56" hidden="1">BTVI!$C:$C,BTVI!$F:$F</definedName>
    <definedName name="Z_0B6FAD62_43BD_4EC8_9980_3120FC41C2BF_.wvu.Cols" localSheetId="51" hidden="1">DPMR!$C:$C,DPMR!$F:$F</definedName>
    <definedName name="Z_0B6FAD62_43BD_4EC8_9980_3120FC41C2BF_.wvu.Cols" localSheetId="52" hidden="1">DRA!$C:$C,DRA!$F:$F</definedName>
    <definedName name="Z_0B6FAD62_43BD_4EC8_9980_3120FC41C2BF_.wvu.Cols" localSheetId="2" hidden="1">'Head 001'!$C:$C,'Head 001'!$F:$F</definedName>
    <definedName name="Z_0B6FAD62_43BD_4EC8_9980_3120FC41C2BF_.wvu.Cols" localSheetId="3" hidden="1">'Head 003'!$C:$C,'Head 003'!$F:$F</definedName>
    <definedName name="Z_0B6FAD62_43BD_4EC8_9980_3120FC41C2BF_.wvu.Cols" localSheetId="4" hidden="1">'Head 005'!$C:$C,'Head 005'!$F:$F</definedName>
    <definedName name="Z_0B6FAD62_43BD_4EC8_9980_3120FC41C2BF_.wvu.Cols" localSheetId="5" hidden="1">'Head 006'!$C:$C,'Head 006'!$F:$F</definedName>
    <definedName name="Z_0B6FAD62_43BD_4EC8_9980_3120FC41C2BF_.wvu.Cols" localSheetId="6" hidden="1">'Head 007'!$C:$C,'Head 007'!$F:$F</definedName>
    <definedName name="Z_0B6FAD62_43BD_4EC8_9980_3120FC41C2BF_.wvu.Cols" localSheetId="39" hidden="1">'Head 007 - Capex'!$C:$C,'Head 007 - Capex'!$F:$F</definedName>
    <definedName name="Z_0B6FAD62_43BD_4EC8_9980_3120FC41C2BF_.wvu.Cols" localSheetId="7" hidden="1">'Head 010'!$B:$B,'Head 010'!$D:$D,'Head 010'!$G:$G</definedName>
    <definedName name="Z_0B6FAD62_43BD_4EC8_9980_3120FC41C2BF_.wvu.Cols" localSheetId="8" hidden="1">'Head 012'!$C:$C,'Head 012'!$F:$F</definedName>
    <definedName name="Z_0B6FAD62_43BD_4EC8_9980_3120FC41C2BF_.wvu.Cols" localSheetId="9" hidden="1">'Head 013'!$C:$C,'Head 013'!$F:$F</definedName>
    <definedName name="Z_0B6FAD62_43BD_4EC8_9980_3120FC41C2BF_.wvu.Cols" localSheetId="10" hidden="1">'Head 018'!$B:$B,'Head 018'!$D:$D,'Head 018'!$G:$G</definedName>
    <definedName name="Z_0B6FAD62_43BD_4EC8_9980_3120FC41C2BF_.wvu.Cols" localSheetId="11" hidden="1">'Head 019'!$C:$C,'Head 019'!$F:$F</definedName>
    <definedName name="Z_0B6FAD62_43BD_4EC8_9980_3120FC41C2BF_.wvu.Cols" localSheetId="12" hidden="1">'Head 021'!$C:$C,'Head 021'!$F:$F</definedName>
    <definedName name="Z_0B6FAD62_43BD_4EC8_9980_3120FC41C2BF_.wvu.Cols" localSheetId="40" hidden="1">'Head 021 - Capex'!$C:$C,'Head 021 - Capex'!$F:$F</definedName>
    <definedName name="Z_0B6FAD62_43BD_4EC8_9980_3120FC41C2BF_.wvu.Cols" localSheetId="13" hidden="1">'Head 022'!$C:$C,'Head 022'!$F:$F</definedName>
    <definedName name="Z_0B6FAD62_43BD_4EC8_9980_3120FC41C2BF_.wvu.Cols" localSheetId="14" hidden="1">'Head 023'!$C:$C,'Head 023'!$F:$F</definedName>
    <definedName name="Z_0B6FAD62_43BD_4EC8_9980_3120FC41C2BF_.wvu.Cols" localSheetId="41" hidden="1">'Head 023 - Capex'!$C:$C,'Head 023 - Capex'!$F:$F</definedName>
    <definedName name="Z_0B6FAD62_43BD_4EC8_9980_3120FC41C2BF_.wvu.Cols" localSheetId="15" hidden="1">'Head 028'!$C:$C,'Head 028'!$F:$F</definedName>
    <definedName name="Z_0B6FAD62_43BD_4EC8_9980_3120FC41C2BF_.wvu.Cols" localSheetId="16" hidden="1">'Head 029'!$B:$B,'Head 029'!$E:$F</definedName>
    <definedName name="Z_0B6FAD62_43BD_4EC8_9980_3120FC41C2BF_.wvu.Cols" localSheetId="42" hidden="1">'Head 029 - Capex '!$B:$B,'Head 029 - Capex '!$D:$D,'Head 029 - Capex '!$F:$F,'Head 029 - Capex '!$H:$H</definedName>
    <definedName name="Z_0B6FAD62_43BD_4EC8_9980_3120FC41C2BF_.wvu.Cols" localSheetId="17" hidden="1">'Head 030'!$C:$C,'Head 030'!$F:$F</definedName>
    <definedName name="Z_0B6FAD62_43BD_4EC8_9980_3120FC41C2BF_.wvu.Cols" localSheetId="18" hidden="1">'Head 031'!$C:$C,'Head 031'!$F:$F</definedName>
    <definedName name="Z_0B6FAD62_43BD_4EC8_9980_3120FC41C2BF_.wvu.Cols" localSheetId="19" hidden="1">'Head 032'!$C:$C,'Head 032'!$F:$F</definedName>
    <definedName name="Z_0B6FAD62_43BD_4EC8_9980_3120FC41C2BF_.wvu.Cols" localSheetId="43" hidden="1">'Head 032 - Capex'!$C:$C,'Head 032 - Capex'!$F:$F</definedName>
    <definedName name="Z_0B6FAD62_43BD_4EC8_9980_3120FC41C2BF_.wvu.Cols" localSheetId="20" hidden="1">'Head 033'!$C:$C,'Head 033'!$F:$F</definedName>
    <definedName name="Z_0B6FAD62_43BD_4EC8_9980_3120FC41C2BF_.wvu.Cols" localSheetId="44" hidden="1">'Head 033 - Capex'!$C:$C,'Head 033 - Capex'!$F:$F</definedName>
    <definedName name="Z_0B6FAD62_43BD_4EC8_9980_3120FC41C2BF_.wvu.Cols" localSheetId="21" hidden="1">'Head 035'!$B:$B,'Head 035'!$D:$D,'Head 035'!$G:$G</definedName>
    <definedName name="Z_0B6FAD62_43BD_4EC8_9980_3120FC41C2BF_.wvu.Cols" localSheetId="22" hidden="1">'Head 037'!$B:$B,'Head 037'!$D:$D,'Head 037'!$G:$G</definedName>
    <definedName name="Z_0B6FAD62_43BD_4EC8_9980_3120FC41C2BF_.wvu.Cols" localSheetId="23" hidden="1">'Head 038'!$A:$A,'Head 038'!$D:$D,'Head 038'!$G:$G</definedName>
    <definedName name="Z_0B6FAD62_43BD_4EC8_9980_3120FC41C2BF_.wvu.Cols" localSheetId="45" hidden="1">'Head 038 - Capex'!$B:$B,'Head 038 - Capex'!$D:$D,'Head 038 - Capex'!$G:$G</definedName>
    <definedName name="Z_0B6FAD62_43BD_4EC8_9980_3120FC41C2BF_.wvu.Cols" localSheetId="24" hidden="1">'Head 040'!$B:$B,'Head 040'!$D:$D,'Head 040'!$G:$G</definedName>
    <definedName name="Z_0B6FAD62_43BD_4EC8_9980_3120FC41C2BF_.wvu.Cols" localSheetId="46" hidden="1">'Head 040 - Capex'!$C:$C,'Head 040 - Capex'!$F:$F</definedName>
    <definedName name="Z_0B6FAD62_43BD_4EC8_9980_3120FC41C2BF_.wvu.Cols" localSheetId="25" hidden="1">'Head 048'!$C:$C,'Head 048'!$F:$F</definedName>
    <definedName name="Z_0B6FAD62_43BD_4EC8_9980_3120FC41C2BF_.wvu.Cols" localSheetId="26" hidden="1">'Head 049'!$C:$C,'Head 049'!$F:$F</definedName>
    <definedName name="Z_0B6FAD62_43BD_4EC8_9980_3120FC41C2BF_.wvu.Cols" localSheetId="27" hidden="1">'Head 051'!$C:$C,'Head 051'!$F:$F</definedName>
    <definedName name="Z_0B6FAD62_43BD_4EC8_9980_3120FC41C2BF_.wvu.Cols" localSheetId="28" hidden="1">'Head 053'!$C:$C,'Head 053'!$F:$F</definedName>
    <definedName name="Z_0B6FAD62_43BD_4EC8_9980_3120FC41C2BF_.wvu.Cols" localSheetId="29" hidden="1">'Head 054'!$E:$E</definedName>
    <definedName name="Z_0B6FAD62_43BD_4EC8_9980_3120FC41C2BF_.wvu.Cols" localSheetId="30" hidden="1">'Head 056'!$C:$C,'Head 056'!$F:$F</definedName>
    <definedName name="Z_0B6FAD62_43BD_4EC8_9980_3120FC41C2BF_.wvu.Cols" localSheetId="47" hidden="1">'Head 056 - Capex'!$C:$C,'Head 056 - Capex'!$F:$F</definedName>
    <definedName name="Z_0B6FAD62_43BD_4EC8_9980_3120FC41C2BF_.wvu.Cols" localSheetId="31" hidden="1">'Head 057'!$C:$C,'Head 057'!$F:$F</definedName>
    <definedName name="Z_0B6FAD62_43BD_4EC8_9980_3120FC41C2BF_.wvu.Cols" localSheetId="32" hidden="1">'Head 058'!$C:$C,'Head 058'!$F:$F</definedName>
    <definedName name="Z_0B6FAD62_43BD_4EC8_9980_3120FC41C2BF_.wvu.Cols" localSheetId="33" hidden="1">'Head 060'!$C:$C,'Head 060'!$F:$F</definedName>
    <definedName name="Z_0B6FAD62_43BD_4EC8_9980_3120FC41C2BF_.wvu.Cols" localSheetId="34" hidden="1">'Head 065'!$C:$C,'Head 065'!$F:$F</definedName>
    <definedName name="Z_0B6FAD62_43BD_4EC8_9980_3120FC41C2BF_.wvu.Cols" localSheetId="36" hidden="1">'Head 072'!$C:$C,'Head 072'!$F:$F</definedName>
    <definedName name="Z_0B6FAD62_43BD_4EC8_9980_3120FC41C2BF_.wvu.Cols" localSheetId="37" hidden="1">'Head 073'!$C:$C,'Head 073'!$F:$F,'Head 073'!$H:$H</definedName>
    <definedName name="Z_0B6FAD62_43BD_4EC8_9980_3120FC41C2BF_.wvu.Cols" localSheetId="48" hidden="1">'Head 073 - Capex'!$C:$C,'Head 073 - Capex'!$F:$F,'Head 073 - Capex'!$H:$H</definedName>
    <definedName name="Z_0B6FAD62_43BD_4EC8_9980_3120FC41C2BF_.wvu.Cols" localSheetId="38" hidden="1">'Head 074'!$C:$C,'Head 074'!$F:$F</definedName>
    <definedName name="Z_0B6FAD62_43BD_4EC8_9980_3120FC41C2BF_.wvu.Cols" localSheetId="35" hidden="1">'Head 70'!$C:$C,'Head 70'!$F:$F</definedName>
    <definedName name="Z_0B6FAD62_43BD_4EC8_9980_3120FC41C2BF_.wvu.Cols" localSheetId="59" hidden="1">'Hotel Corp.'!$C:$C,'Hotel Corp.'!$F:$F</definedName>
    <definedName name="Z_0B6FAD62_43BD_4EC8_9980_3120FC41C2BF_.wvu.Cols" localSheetId="58" hidden="1">NFS!$C:$C,NFS!$F:$F</definedName>
    <definedName name="Z_0B6FAD62_43BD_4EC8_9980_3120FC41C2BF_.wvu.Cols" localSheetId="53" hidden="1">NHIA!$C:$C,NHIA!$F:$F</definedName>
    <definedName name="Z_0B6FAD62_43BD_4EC8_9980_3120FC41C2BF_.wvu.Cols" localSheetId="54" hidden="1">NSA!$C:$C,NSA!$F:$F</definedName>
    <definedName name="Z_0B6FAD62_43BD_4EC8_9980_3120FC41C2BF_.wvu.Cols" localSheetId="64" hidden="1">PHA!$C:$C,PHA!$F:$F</definedName>
    <definedName name="Z_0B6FAD62_43BD_4EC8_9980_3120FC41C2BF_.wvu.Cols" localSheetId="60" hidden="1">'Straw Market Auth.'!$C:$C,'Straw Market Auth.'!$F:$F</definedName>
    <definedName name="Z_0B6FAD62_43BD_4EC8_9980_3120FC41C2BF_.wvu.Cols" localSheetId="55" hidden="1">'UB '!$C:$C,'UB '!$F:$F</definedName>
    <definedName name="Z_0B6FAD62_43BD_4EC8_9980_3120FC41C2BF_.wvu.Cols" localSheetId="66" hidden="1">WSC!$C:$C,WSC!$F:$F</definedName>
    <definedName name="Z_0B6FAD62_43BD_4EC8_9980_3120FC41C2BF_.wvu.FilterData" localSheetId="52" hidden="1">DRA!$A$1:$G$626</definedName>
    <definedName name="Z_0B6FAD62_43BD_4EC8_9980_3120FC41C2BF_.wvu.FilterData" localSheetId="4" hidden="1">'Head 005'!$A$6:$G$60</definedName>
    <definedName name="Z_0B6FAD62_43BD_4EC8_9980_3120FC41C2BF_.wvu.FilterData" localSheetId="55" hidden="1">'UB '!$A$1:$G$325</definedName>
    <definedName name="Z_0B6FAD62_43BD_4EC8_9980_3120FC41C2BF_.wvu.PrintArea" localSheetId="65" hidden="1">'Airport Authority'!$A$1:$G$51</definedName>
    <definedName name="Z_0B6FAD62_43BD_4EC8_9980_3120FC41C2BF_.wvu.PrintArea" localSheetId="49" hidden="1">AMMC!$A$1:$G$13</definedName>
    <definedName name="Z_0B6FAD62_43BD_4EC8_9980_3120FC41C2BF_.wvu.PrintArea" localSheetId="1" hidden="1">'Arrears-Various'!$A$2:$E$19</definedName>
    <definedName name="Z_0B6FAD62_43BD_4EC8_9980_3120FC41C2BF_.wvu.PrintArea" localSheetId="61" hidden="1">Bahamasair!$A$1:$G$216</definedName>
    <definedName name="Z_0B6FAD62_43BD_4EC8_9980_3120FC41C2BF_.wvu.PrintArea" localSheetId="57" hidden="1">BAIC!$A$1:$G$24</definedName>
    <definedName name="Z_0B6FAD62_43BD_4EC8_9980_3120FC41C2BF_.wvu.PrintArea" localSheetId="62" hidden="1">BAMSI!$A$1:$G$21</definedName>
    <definedName name="Z_0B6FAD62_43BD_4EC8_9980_3120FC41C2BF_.wvu.PrintArea" localSheetId="63" hidden="1">BPPBA!$A$1:$G$12</definedName>
    <definedName name="Z_0B6FAD62_43BD_4EC8_9980_3120FC41C2BF_.wvu.PrintArea" localSheetId="50" hidden="1">'Broadcasting Corp.'!$A$1:$G$52</definedName>
    <definedName name="Z_0B6FAD62_43BD_4EC8_9980_3120FC41C2BF_.wvu.PrintArea" localSheetId="56" hidden="1">BTVI!$A$1:$G$31</definedName>
    <definedName name="Z_0B6FAD62_43BD_4EC8_9980_3120FC41C2BF_.wvu.PrintArea" localSheetId="51" hidden="1">DPMR!$A$1:$G$22</definedName>
    <definedName name="Z_0B6FAD62_43BD_4EC8_9980_3120FC41C2BF_.wvu.PrintArea" localSheetId="52" hidden="1">DRA!$A$1:$G$627</definedName>
    <definedName name="Z_0B6FAD62_43BD_4EC8_9980_3120FC41C2BF_.wvu.PrintArea" localSheetId="2" hidden="1">'Head 001'!$A$1:$G$17</definedName>
    <definedName name="Z_0B6FAD62_43BD_4EC8_9980_3120FC41C2BF_.wvu.PrintArea" localSheetId="3" hidden="1">'Head 003'!$A$1:$G$11</definedName>
    <definedName name="Z_0B6FAD62_43BD_4EC8_9980_3120FC41C2BF_.wvu.PrintArea" localSheetId="4" hidden="1">'Head 005'!$A$1:$G$60</definedName>
    <definedName name="Z_0B6FAD62_43BD_4EC8_9980_3120FC41C2BF_.wvu.PrintArea" localSheetId="5" hidden="1">'Head 006'!$A$1:$G$12</definedName>
    <definedName name="Z_0B6FAD62_43BD_4EC8_9980_3120FC41C2BF_.wvu.PrintArea" localSheetId="6" hidden="1">'Head 007'!$A$1:$G$51</definedName>
    <definedName name="Z_0B6FAD62_43BD_4EC8_9980_3120FC41C2BF_.wvu.PrintArea" localSheetId="39" hidden="1">'Head 007 - Capex'!$A$1:$G$8</definedName>
    <definedName name="Z_0B6FAD62_43BD_4EC8_9980_3120FC41C2BF_.wvu.PrintArea" localSheetId="7" hidden="1">'Head 010'!$A$1:$H$29</definedName>
    <definedName name="Z_0B6FAD62_43BD_4EC8_9980_3120FC41C2BF_.wvu.PrintArea" localSheetId="8" hidden="1">'Head 012'!$A$1:$G$10</definedName>
    <definedName name="Z_0B6FAD62_43BD_4EC8_9980_3120FC41C2BF_.wvu.PrintArea" localSheetId="9" hidden="1">'Head 013'!$A$1:$G$15</definedName>
    <definedName name="Z_0B6FAD62_43BD_4EC8_9980_3120FC41C2BF_.wvu.PrintArea" localSheetId="10" hidden="1">'Head 018'!$A$1:$H$30</definedName>
    <definedName name="Z_0B6FAD62_43BD_4EC8_9980_3120FC41C2BF_.wvu.PrintArea" localSheetId="11" hidden="1">'Head 019'!$A$1:$G$8</definedName>
    <definedName name="Z_0B6FAD62_43BD_4EC8_9980_3120FC41C2BF_.wvu.PrintArea" localSheetId="12" hidden="1">'Head 021'!$A$1:$G$16</definedName>
    <definedName name="Z_0B6FAD62_43BD_4EC8_9980_3120FC41C2BF_.wvu.PrintArea" localSheetId="40" hidden="1">'Head 021 - Capex'!$A$1:$G$13</definedName>
    <definedName name="Z_0B6FAD62_43BD_4EC8_9980_3120FC41C2BF_.wvu.PrintArea" localSheetId="13" hidden="1">'Head 022'!$A$1:$G$24</definedName>
    <definedName name="Z_0B6FAD62_43BD_4EC8_9980_3120FC41C2BF_.wvu.PrintArea" localSheetId="14" hidden="1">'Head 023'!$A$1:$G$32</definedName>
    <definedName name="Z_0B6FAD62_43BD_4EC8_9980_3120FC41C2BF_.wvu.PrintArea" localSheetId="41" hidden="1">'Head 023 - Capex'!$A$1:$G$9</definedName>
    <definedName name="Z_0B6FAD62_43BD_4EC8_9980_3120FC41C2BF_.wvu.PrintArea" localSheetId="15" hidden="1">'Head 028'!$A$1:$G$18</definedName>
    <definedName name="Z_0B6FAD62_43BD_4EC8_9980_3120FC41C2BF_.wvu.PrintArea" localSheetId="16" hidden="1">'Head 029'!$A$1:$H$21</definedName>
    <definedName name="Z_0B6FAD62_43BD_4EC8_9980_3120FC41C2BF_.wvu.PrintArea" localSheetId="42" hidden="1">'Head 029 - Capex '!$A$1:$I$20</definedName>
    <definedName name="Z_0B6FAD62_43BD_4EC8_9980_3120FC41C2BF_.wvu.PrintArea" localSheetId="17" hidden="1">'Head 030'!$A$1:$G$34</definedName>
    <definedName name="Z_0B6FAD62_43BD_4EC8_9980_3120FC41C2BF_.wvu.PrintArea" localSheetId="18" hidden="1">'Head 031'!$A$1:$G$9</definedName>
    <definedName name="Z_0B6FAD62_43BD_4EC8_9980_3120FC41C2BF_.wvu.PrintArea" localSheetId="19" hidden="1">'Head 032'!$A$1:$G$72</definedName>
    <definedName name="Z_0B6FAD62_43BD_4EC8_9980_3120FC41C2BF_.wvu.PrintArea" localSheetId="43" hidden="1">'Head 032 - Capex'!$A$1:$G$20</definedName>
    <definedName name="Z_0B6FAD62_43BD_4EC8_9980_3120FC41C2BF_.wvu.PrintArea" localSheetId="20" hidden="1">'Head 033'!$A$1:$G$14</definedName>
    <definedName name="Z_0B6FAD62_43BD_4EC8_9980_3120FC41C2BF_.wvu.PrintArea" localSheetId="44" hidden="1">'Head 033 - Capex'!$A$1:$G$21</definedName>
    <definedName name="Z_0B6FAD62_43BD_4EC8_9980_3120FC41C2BF_.wvu.PrintArea" localSheetId="21" hidden="1">'Head 035'!$A$1:$H$60</definedName>
    <definedName name="Z_0B6FAD62_43BD_4EC8_9980_3120FC41C2BF_.wvu.PrintArea" localSheetId="22" hidden="1">'Head 037'!$A$1:$H$39</definedName>
    <definedName name="Z_0B6FAD62_43BD_4EC8_9980_3120FC41C2BF_.wvu.PrintArea" localSheetId="23" hidden="1">'Head 038'!$A$1:$H$64</definedName>
    <definedName name="Z_0B6FAD62_43BD_4EC8_9980_3120FC41C2BF_.wvu.PrintArea" localSheetId="45" hidden="1">'Head 038 - Capex'!$A$1:$H$19</definedName>
    <definedName name="Z_0B6FAD62_43BD_4EC8_9980_3120FC41C2BF_.wvu.PrintArea" localSheetId="24" hidden="1">'Head 040'!$A$1:$H$11</definedName>
    <definedName name="Z_0B6FAD62_43BD_4EC8_9980_3120FC41C2BF_.wvu.PrintArea" localSheetId="46" hidden="1">'Head 040 - Capex'!$A$1:$G$10</definedName>
    <definedName name="Z_0B6FAD62_43BD_4EC8_9980_3120FC41C2BF_.wvu.PrintArea" localSheetId="25" hidden="1">'Head 048'!$A$1:$G$14</definedName>
    <definedName name="Z_0B6FAD62_43BD_4EC8_9980_3120FC41C2BF_.wvu.PrintArea" localSheetId="26" hidden="1">'Head 049'!$A$1:$G$12</definedName>
    <definedName name="Z_0B6FAD62_43BD_4EC8_9980_3120FC41C2BF_.wvu.PrintArea" localSheetId="27" hidden="1">'Head 051'!$A$1:$G$11</definedName>
    <definedName name="Z_0B6FAD62_43BD_4EC8_9980_3120FC41C2BF_.wvu.PrintArea" localSheetId="28" hidden="1">'Head 053'!$A$1:$G$10</definedName>
    <definedName name="Z_0B6FAD62_43BD_4EC8_9980_3120FC41C2BF_.wvu.PrintArea" localSheetId="29" hidden="1">'Head 054'!$A$1:$F$22</definedName>
    <definedName name="Z_0B6FAD62_43BD_4EC8_9980_3120FC41C2BF_.wvu.PrintArea" localSheetId="30" hidden="1">'Head 056'!$A$1:$H$48</definedName>
    <definedName name="Z_0B6FAD62_43BD_4EC8_9980_3120FC41C2BF_.wvu.PrintArea" localSheetId="47" hidden="1">'Head 056 - Capex'!$A$1:$G$11</definedName>
    <definedName name="Z_0B6FAD62_43BD_4EC8_9980_3120FC41C2BF_.wvu.PrintArea" localSheetId="31" hidden="1">'Head 057'!$A$1:$G$26</definedName>
    <definedName name="Z_0B6FAD62_43BD_4EC8_9980_3120FC41C2BF_.wvu.PrintArea" localSheetId="32" hidden="1">'Head 058'!$A$1:$G$33</definedName>
    <definedName name="Z_0B6FAD62_43BD_4EC8_9980_3120FC41C2BF_.wvu.PrintArea" localSheetId="33" hidden="1">'Head 060'!$A$1:$G$13</definedName>
    <definedName name="Z_0B6FAD62_43BD_4EC8_9980_3120FC41C2BF_.wvu.PrintArea" localSheetId="34" hidden="1">'Head 065'!$A$1:$G$30</definedName>
    <definedName name="Z_0B6FAD62_43BD_4EC8_9980_3120FC41C2BF_.wvu.PrintArea" localSheetId="36" hidden="1">'Head 072'!$A$1:$G$9</definedName>
    <definedName name="Z_0B6FAD62_43BD_4EC8_9980_3120FC41C2BF_.wvu.PrintArea" localSheetId="37" hidden="1">'Head 073'!$A$1:$G$33</definedName>
    <definedName name="Z_0B6FAD62_43BD_4EC8_9980_3120FC41C2BF_.wvu.PrintArea" localSheetId="48" hidden="1">'Head 073 - Capex'!$A$1:$G$11</definedName>
    <definedName name="Z_0B6FAD62_43BD_4EC8_9980_3120FC41C2BF_.wvu.PrintArea" localSheetId="38" hidden="1">'Head 074'!$A$1:$G$11</definedName>
    <definedName name="Z_0B6FAD62_43BD_4EC8_9980_3120FC41C2BF_.wvu.PrintArea" localSheetId="35" hidden="1">'Head 70'!$A$1:$G$11</definedName>
    <definedName name="Z_0B6FAD62_43BD_4EC8_9980_3120FC41C2BF_.wvu.PrintArea" localSheetId="59" hidden="1">'Hotel Corp.'!$A$1:$G$10</definedName>
    <definedName name="Z_0B6FAD62_43BD_4EC8_9980_3120FC41C2BF_.wvu.PrintArea" localSheetId="58" hidden="1">NFS!$A$1:$G$88</definedName>
    <definedName name="Z_0B6FAD62_43BD_4EC8_9980_3120FC41C2BF_.wvu.PrintArea" localSheetId="53" hidden="1">NHIA!$A$1:$G$13</definedName>
    <definedName name="Z_0B6FAD62_43BD_4EC8_9980_3120FC41C2BF_.wvu.PrintArea" localSheetId="54" hidden="1">NSA!$A$1:$G$13</definedName>
    <definedName name="Z_0B6FAD62_43BD_4EC8_9980_3120FC41C2BF_.wvu.PrintArea" localSheetId="64" hidden="1">PHA!$A$1:$G$35</definedName>
    <definedName name="Z_0B6FAD62_43BD_4EC8_9980_3120FC41C2BF_.wvu.PrintArea" localSheetId="60" hidden="1">'Straw Market Auth.'!$A$1:$G$64</definedName>
    <definedName name="Z_0B6FAD62_43BD_4EC8_9980_3120FC41C2BF_.wvu.PrintArea" localSheetId="55" hidden="1">'UB '!$A$1:$G$325</definedName>
    <definedName name="Z_0B6FAD62_43BD_4EC8_9980_3120FC41C2BF_.wvu.PrintArea" localSheetId="66" hidden="1">WSC!$A$1:$G$12</definedName>
    <definedName name="Z_0B6FAD62_43BD_4EC8_9980_3120FC41C2BF_.wvu.PrintTitles" localSheetId="65" hidden="1">'Airport Authority'!$1:$2</definedName>
    <definedName name="Z_0B6FAD62_43BD_4EC8_9980_3120FC41C2BF_.wvu.PrintTitles" localSheetId="49" hidden="1">AMMC!$1:$2</definedName>
    <definedName name="Z_0B6FAD62_43BD_4EC8_9980_3120FC41C2BF_.wvu.PrintTitles" localSheetId="61" hidden="1">Bahamasair!$1:$2</definedName>
    <definedName name="Z_0B6FAD62_43BD_4EC8_9980_3120FC41C2BF_.wvu.PrintTitles" localSheetId="50" hidden="1">'Broadcasting Corp.'!$1:$2</definedName>
    <definedName name="Z_0B6FAD62_43BD_4EC8_9980_3120FC41C2BF_.wvu.PrintTitles" localSheetId="56" hidden="1">BTVI!$1:$2</definedName>
    <definedName name="Z_0B6FAD62_43BD_4EC8_9980_3120FC41C2BF_.wvu.PrintTitles" localSheetId="52" hidden="1">DRA!$1:$2</definedName>
    <definedName name="Z_0B6FAD62_43BD_4EC8_9980_3120FC41C2BF_.wvu.PrintTitles" localSheetId="4" hidden="1">'Head 005'!$1:$2</definedName>
    <definedName name="Z_0B6FAD62_43BD_4EC8_9980_3120FC41C2BF_.wvu.PrintTitles" localSheetId="6" hidden="1">'Head 007'!$1:$2</definedName>
    <definedName name="Z_0B6FAD62_43BD_4EC8_9980_3120FC41C2BF_.wvu.PrintTitles" localSheetId="7" hidden="1">'Head 010'!$1:$2</definedName>
    <definedName name="Z_0B6FAD62_43BD_4EC8_9980_3120FC41C2BF_.wvu.PrintTitles" localSheetId="10" hidden="1">'Head 018'!$1:$2</definedName>
    <definedName name="Z_0B6FAD62_43BD_4EC8_9980_3120FC41C2BF_.wvu.PrintTitles" localSheetId="14" hidden="1">'Head 023'!$1:$2</definedName>
    <definedName name="Z_0B6FAD62_43BD_4EC8_9980_3120FC41C2BF_.wvu.PrintTitles" localSheetId="17" hidden="1">'Head 030'!$1:$2</definedName>
    <definedName name="Z_0B6FAD62_43BD_4EC8_9980_3120FC41C2BF_.wvu.PrintTitles" localSheetId="19" hidden="1">'Head 032'!$1:$2</definedName>
    <definedName name="Z_0B6FAD62_43BD_4EC8_9980_3120FC41C2BF_.wvu.PrintTitles" localSheetId="43" hidden="1">'Head 032 - Capex'!$1:$2</definedName>
    <definedName name="Z_0B6FAD62_43BD_4EC8_9980_3120FC41C2BF_.wvu.PrintTitles" localSheetId="21" hidden="1">'Head 035'!$1:$2</definedName>
    <definedName name="Z_0B6FAD62_43BD_4EC8_9980_3120FC41C2BF_.wvu.PrintTitles" localSheetId="23" hidden="1">'Head 038'!$1:$2</definedName>
    <definedName name="Z_0B6FAD62_43BD_4EC8_9980_3120FC41C2BF_.wvu.PrintTitles" localSheetId="31" hidden="1">'Head 057'!$1:$2</definedName>
    <definedName name="Z_0B6FAD62_43BD_4EC8_9980_3120FC41C2BF_.wvu.PrintTitles" localSheetId="32" hidden="1">'Head 058'!$1:$2</definedName>
    <definedName name="Z_0B6FAD62_43BD_4EC8_9980_3120FC41C2BF_.wvu.PrintTitles" localSheetId="37" hidden="1">'Head 073'!$1:$2</definedName>
    <definedName name="Z_0B6FAD62_43BD_4EC8_9980_3120FC41C2BF_.wvu.PrintTitles" localSheetId="58" hidden="1">NFS!$1:$2</definedName>
    <definedName name="Z_0B6FAD62_43BD_4EC8_9980_3120FC41C2BF_.wvu.PrintTitles" localSheetId="60" hidden="1">'Straw Market Auth.'!$1:$2</definedName>
    <definedName name="Z_0B6FAD62_43BD_4EC8_9980_3120FC41C2BF_.wvu.PrintTitles" localSheetId="0" hidden="1">Summary!$2:$2</definedName>
    <definedName name="Z_0B6FAD62_43BD_4EC8_9980_3120FC41C2BF_.wvu.PrintTitles" localSheetId="55" hidden="1">'UB '!$1:$2</definedName>
    <definedName name="Z_0B6FAD62_43BD_4EC8_9980_3120FC41C2BF_.wvu.Rows" localSheetId="57" hidden="1">BAIC!$1:$1</definedName>
    <definedName name="Z_0B6FAD62_43BD_4EC8_9980_3120FC41C2BF_.wvu.Rows" localSheetId="62" hidden="1">BAMSI!$1:$1</definedName>
    <definedName name="Z_0B6FAD62_43BD_4EC8_9980_3120FC41C2BF_.wvu.Rows" localSheetId="63" hidden="1">BPPBA!$1:$1</definedName>
    <definedName name="Z_0B6FAD62_43BD_4EC8_9980_3120FC41C2BF_.wvu.Rows" localSheetId="51" hidden="1">DPMR!$1:$1</definedName>
    <definedName name="Z_0B6FAD62_43BD_4EC8_9980_3120FC41C2BF_.wvu.Rows" localSheetId="2" hidden="1">'Head 001'!$19:$28</definedName>
    <definedName name="Z_0B6FAD62_43BD_4EC8_9980_3120FC41C2BF_.wvu.Rows" localSheetId="8" hidden="1">'Head 012'!$10:$13</definedName>
    <definedName name="Z_0B6FAD62_43BD_4EC8_9980_3120FC41C2BF_.wvu.Rows" localSheetId="12" hidden="1">'Head 021'!$1:$1</definedName>
    <definedName name="Z_0B6FAD62_43BD_4EC8_9980_3120FC41C2BF_.wvu.Rows" localSheetId="40" hidden="1">'Head 021 - Capex'!$1:$1</definedName>
    <definedName name="Z_0B6FAD62_43BD_4EC8_9980_3120FC41C2BF_.wvu.Rows" localSheetId="13" hidden="1">'Head 022'!$1:$1</definedName>
    <definedName name="Z_0B6FAD62_43BD_4EC8_9980_3120FC41C2BF_.wvu.Rows" localSheetId="41" hidden="1">'Head 023 - Capex'!$1:$1</definedName>
    <definedName name="Z_0B6FAD62_43BD_4EC8_9980_3120FC41C2BF_.wvu.Rows" localSheetId="15" hidden="1">'Head 028'!$1:$1</definedName>
    <definedName name="Z_0B6FAD62_43BD_4EC8_9980_3120FC41C2BF_.wvu.Rows" localSheetId="20" hidden="1">'Head 033'!$1:$1</definedName>
    <definedName name="Z_0B6FAD62_43BD_4EC8_9980_3120FC41C2BF_.wvu.Rows" localSheetId="44" hidden="1">'Head 033 - Capex'!$1:$1</definedName>
    <definedName name="Z_0B6FAD62_43BD_4EC8_9980_3120FC41C2BF_.wvu.Rows" localSheetId="45" hidden="1">'Head 038 - Capex'!$1:$1</definedName>
    <definedName name="Z_0B6FAD62_43BD_4EC8_9980_3120FC41C2BF_.wvu.Rows" localSheetId="26" hidden="1">'Head 049'!$1:$1</definedName>
    <definedName name="Z_0B6FAD62_43BD_4EC8_9980_3120FC41C2BF_.wvu.Rows" localSheetId="27" hidden="1">'Head 051'!$1:$1</definedName>
    <definedName name="Z_0B6FAD62_43BD_4EC8_9980_3120FC41C2BF_.wvu.Rows" localSheetId="28" hidden="1">'Head 053'!$1:$1</definedName>
    <definedName name="Z_0B6FAD62_43BD_4EC8_9980_3120FC41C2BF_.wvu.Rows" localSheetId="29" hidden="1">'Head 054'!$1:$1</definedName>
    <definedName name="Z_0B6FAD62_43BD_4EC8_9980_3120FC41C2BF_.wvu.Rows" localSheetId="30" hidden="1">'Head 056'!$28:$36</definedName>
    <definedName name="Z_0B6FAD62_43BD_4EC8_9980_3120FC41C2BF_.wvu.Rows" localSheetId="47" hidden="1">'Head 056 - Capex'!$13:$62</definedName>
    <definedName name="Z_0B6FAD62_43BD_4EC8_9980_3120FC41C2BF_.wvu.Rows" localSheetId="32" hidden="1">'Head 058'!$36:$45</definedName>
    <definedName name="Z_0B6FAD62_43BD_4EC8_9980_3120FC41C2BF_.wvu.Rows" localSheetId="33" hidden="1">'Head 060'!$1:$1</definedName>
    <definedName name="Z_0B6FAD62_43BD_4EC8_9980_3120FC41C2BF_.wvu.Rows" localSheetId="36" hidden="1">'Head 072'!$1:$1</definedName>
    <definedName name="Z_0B6FAD62_43BD_4EC8_9980_3120FC41C2BF_.wvu.Rows" localSheetId="48" hidden="1">'Head 073 - Capex'!$1:$1</definedName>
    <definedName name="Z_0B6FAD62_43BD_4EC8_9980_3120FC41C2BF_.wvu.Rows" localSheetId="38" hidden="1">'Head 074'!$1:$1</definedName>
    <definedName name="Z_0B6FAD62_43BD_4EC8_9980_3120FC41C2BF_.wvu.Rows" localSheetId="35" hidden="1">'Head 70'!$1:$1</definedName>
    <definedName name="Z_0B6FAD62_43BD_4EC8_9980_3120FC41C2BF_.wvu.Rows" localSheetId="59" hidden="1">'Hotel Corp.'!$1:$1</definedName>
    <definedName name="Z_0B6FAD62_43BD_4EC8_9980_3120FC41C2BF_.wvu.Rows" localSheetId="53" hidden="1">NHIA!$1:$1</definedName>
    <definedName name="Z_0B6FAD62_43BD_4EC8_9980_3120FC41C2BF_.wvu.Rows" localSheetId="54" hidden="1">NSA!$1:$1</definedName>
    <definedName name="Z_0B6FAD62_43BD_4EC8_9980_3120FC41C2BF_.wvu.Rows" localSheetId="64" hidden="1">PHA!$1:$1</definedName>
    <definedName name="Z_0B6FAD62_43BD_4EC8_9980_3120FC41C2BF_.wvu.Rows" localSheetId="66" hidden="1">WSC!$1:$1</definedName>
    <definedName name="Z_57AB6574_63F2_40B5_BA02_4B403D8BA163_.wvu.Cols" localSheetId="65" hidden="1">'Airport Authority'!$C:$C,'Airport Authority'!$F:$F</definedName>
    <definedName name="Z_57AB6574_63F2_40B5_BA02_4B403D8BA163_.wvu.Cols" localSheetId="49" hidden="1">AMMC!$C:$C,AMMC!$F:$F</definedName>
    <definedName name="Z_57AB6574_63F2_40B5_BA02_4B403D8BA163_.wvu.Cols" localSheetId="1" hidden="1">'Arrears-Various'!$C:$C,'Arrears-Various'!$F:$F</definedName>
    <definedName name="Z_57AB6574_63F2_40B5_BA02_4B403D8BA163_.wvu.Cols" localSheetId="61" hidden="1">Bahamasair!$C:$C,Bahamasair!$F:$F</definedName>
    <definedName name="Z_57AB6574_63F2_40B5_BA02_4B403D8BA163_.wvu.Cols" localSheetId="57" hidden="1">BAIC!$C:$C,BAIC!$F:$F</definedName>
    <definedName name="Z_57AB6574_63F2_40B5_BA02_4B403D8BA163_.wvu.Cols" localSheetId="62" hidden="1">BAMSI!$C:$C,BAMSI!$F:$F</definedName>
    <definedName name="Z_57AB6574_63F2_40B5_BA02_4B403D8BA163_.wvu.Cols" localSheetId="63" hidden="1">BPPBA!$C:$C,BPPBA!$F:$F</definedName>
    <definedName name="Z_57AB6574_63F2_40B5_BA02_4B403D8BA163_.wvu.Cols" localSheetId="50" hidden="1">'Broadcasting Corp.'!$C:$C,'Broadcasting Corp.'!$F:$F</definedName>
    <definedName name="Z_57AB6574_63F2_40B5_BA02_4B403D8BA163_.wvu.Cols" localSheetId="56" hidden="1">BTVI!$C:$C,BTVI!$F:$F</definedName>
    <definedName name="Z_57AB6574_63F2_40B5_BA02_4B403D8BA163_.wvu.Cols" localSheetId="51" hidden="1">DPMR!$C:$C,DPMR!$F:$F</definedName>
    <definedName name="Z_57AB6574_63F2_40B5_BA02_4B403D8BA163_.wvu.Cols" localSheetId="52" hidden="1">DRA!$C:$C,DRA!$F:$F</definedName>
    <definedName name="Z_57AB6574_63F2_40B5_BA02_4B403D8BA163_.wvu.Cols" localSheetId="2" hidden="1">'Head 001'!$C:$C,'Head 001'!$F:$F</definedName>
    <definedName name="Z_57AB6574_63F2_40B5_BA02_4B403D8BA163_.wvu.Cols" localSheetId="3" hidden="1">'Head 003'!$C:$C,'Head 003'!$F:$F</definedName>
    <definedName name="Z_57AB6574_63F2_40B5_BA02_4B403D8BA163_.wvu.Cols" localSheetId="4" hidden="1">'Head 005'!$C:$C,'Head 005'!$F:$F</definedName>
    <definedName name="Z_57AB6574_63F2_40B5_BA02_4B403D8BA163_.wvu.Cols" localSheetId="5" hidden="1">'Head 006'!$C:$C,'Head 006'!$F:$F</definedName>
    <definedName name="Z_57AB6574_63F2_40B5_BA02_4B403D8BA163_.wvu.Cols" localSheetId="6" hidden="1">'Head 007'!$C:$C,'Head 007'!$F:$F</definedName>
    <definedName name="Z_57AB6574_63F2_40B5_BA02_4B403D8BA163_.wvu.Cols" localSheetId="39" hidden="1">'Head 007 - Capex'!$C:$C,'Head 007 - Capex'!$F:$F</definedName>
    <definedName name="Z_57AB6574_63F2_40B5_BA02_4B403D8BA163_.wvu.Cols" localSheetId="7" hidden="1">'Head 010'!$B:$B,'Head 010'!$D:$D,'Head 010'!$G:$G</definedName>
    <definedName name="Z_57AB6574_63F2_40B5_BA02_4B403D8BA163_.wvu.Cols" localSheetId="8" hidden="1">'Head 012'!$C:$C,'Head 012'!$F:$F</definedName>
    <definedName name="Z_57AB6574_63F2_40B5_BA02_4B403D8BA163_.wvu.Cols" localSheetId="9" hidden="1">'Head 013'!$C:$C,'Head 013'!$F:$F</definedName>
    <definedName name="Z_57AB6574_63F2_40B5_BA02_4B403D8BA163_.wvu.Cols" localSheetId="10" hidden="1">'Head 018'!$B:$B,'Head 018'!$D:$D,'Head 018'!$G:$G</definedName>
    <definedName name="Z_57AB6574_63F2_40B5_BA02_4B403D8BA163_.wvu.Cols" localSheetId="11" hidden="1">'Head 019'!$C:$C,'Head 019'!$F:$F</definedName>
    <definedName name="Z_57AB6574_63F2_40B5_BA02_4B403D8BA163_.wvu.Cols" localSheetId="12" hidden="1">'Head 021'!$C:$C,'Head 021'!$F:$F</definedName>
    <definedName name="Z_57AB6574_63F2_40B5_BA02_4B403D8BA163_.wvu.Cols" localSheetId="40" hidden="1">'Head 021 - Capex'!$C:$C,'Head 021 - Capex'!$F:$F</definedName>
    <definedName name="Z_57AB6574_63F2_40B5_BA02_4B403D8BA163_.wvu.Cols" localSheetId="13" hidden="1">'Head 022'!$C:$C,'Head 022'!$F:$F</definedName>
    <definedName name="Z_57AB6574_63F2_40B5_BA02_4B403D8BA163_.wvu.Cols" localSheetId="14" hidden="1">'Head 023'!$C:$C,'Head 023'!$F:$F</definedName>
    <definedName name="Z_57AB6574_63F2_40B5_BA02_4B403D8BA163_.wvu.Cols" localSheetId="41" hidden="1">'Head 023 - Capex'!$C:$C,'Head 023 - Capex'!$F:$F</definedName>
    <definedName name="Z_57AB6574_63F2_40B5_BA02_4B403D8BA163_.wvu.Cols" localSheetId="15" hidden="1">'Head 028'!$C:$C,'Head 028'!$F:$F</definedName>
    <definedName name="Z_57AB6574_63F2_40B5_BA02_4B403D8BA163_.wvu.Cols" localSheetId="16" hidden="1">'Head 029'!$B:$B,'Head 029'!$E:$F</definedName>
    <definedName name="Z_57AB6574_63F2_40B5_BA02_4B403D8BA163_.wvu.Cols" localSheetId="42" hidden="1">'Head 029 - Capex '!$B:$B,'Head 029 - Capex '!$D:$D,'Head 029 - Capex '!$F:$F,'Head 029 - Capex '!$H:$H</definedName>
    <definedName name="Z_57AB6574_63F2_40B5_BA02_4B403D8BA163_.wvu.Cols" localSheetId="17" hidden="1">'Head 030'!$C:$C,'Head 030'!$F:$F</definedName>
    <definedName name="Z_57AB6574_63F2_40B5_BA02_4B403D8BA163_.wvu.Cols" localSheetId="18" hidden="1">'Head 031'!$C:$C,'Head 031'!$F:$F</definedName>
    <definedName name="Z_57AB6574_63F2_40B5_BA02_4B403D8BA163_.wvu.Cols" localSheetId="19" hidden="1">'Head 032'!$C:$C,'Head 032'!$F:$F</definedName>
    <definedName name="Z_57AB6574_63F2_40B5_BA02_4B403D8BA163_.wvu.Cols" localSheetId="43" hidden="1">'Head 032 - Capex'!$C:$C,'Head 032 - Capex'!$F:$F</definedName>
    <definedName name="Z_57AB6574_63F2_40B5_BA02_4B403D8BA163_.wvu.Cols" localSheetId="20" hidden="1">'Head 033'!$C:$C,'Head 033'!$F:$F</definedName>
    <definedName name="Z_57AB6574_63F2_40B5_BA02_4B403D8BA163_.wvu.Cols" localSheetId="44" hidden="1">'Head 033 - Capex'!$C:$C,'Head 033 - Capex'!$F:$F</definedName>
    <definedName name="Z_57AB6574_63F2_40B5_BA02_4B403D8BA163_.wvu.Cols" localSheetId="21" hidden="1">'Head 035'!$B:$B,'Head 035'!$D:$D,'Head 035'!$G:$G</definedName>
    <definedName name="Z_57AB6574_63F2_40B5_BA02_4B403D8BA163_.wvu.Cols" localSheetId="22" hidden="1">'Head 037'!$B:$B,'Head 037'!$D:$D,'Head 037'!$G:$G</definedName>
    <definedName name="Z_57AB6574_63F2_40B5_BA02_4B403D8BA163_.wvu.Cols" localSheetId="23" hidden="1">'Head 038'!$A:$A,'Head 038'!$D:$D,'Head 038'!$G:$G</definedName>
    <definedName name="Z_57AB6574_63F2_40B5_BA02_4B403D8BA163_.wvu.Cols" localSheetId="45" hidden="1">'Head 038 - Capex'!$B:$B,'Head 038 - Capex'!$D:$D,'Head 038 - Capex'!$G:$G</definedName>
    <definedName name="Z_57AB6574_63F2_40B5_BA02_4B403D8BA163_.wvu.Cols" localSheetId="24" hidden="1">'Head 040'!$B:$B,'Head 040'!$D:$D,'Head 040'!$G:$G</definedName>
    <definedName name="Z_57AB6574_63F2_40B5_BA02_4B403D8BA163_.wvu.Cols" localSheetId="46" hidden="1">'Head 040 - Capex'!$C:$C,'Head 040 - Capex'!$F:$F</definedName>
    <definedName name="Z_57AB6574_63F2_40B5_BA02_4B403D8BA163_.wvu.Cols" localSheetId="25" hidden="1">'Head 048'!$C:$C,'Head 048'!$F:$F</definedName>
    <definedName name="Z_57AB6574_63F2_40B5_BA02_4B403D8BA163_.wvu.Cols" localSheetId="26" hidden="1">'Head 049'!$C:$C,'Head 049'!$F:$F</definedName>
    <definedName name="Z_57AB6574_63F2_40B5_BA02_4B403D8BA163_.wvu.Cols" localSheetId="27" hidden="1">'Head 051'!$C:$C,'Head 051'!$F:$F</definedName>
    <definedName name="Z_57AB6574_63F2_40B5_BA02_4B403D8BA163_.wvu.Cols" localSheetId="28" hidden="1">'Head 053'!$C:$C,'Head 053'!$F:$F</definedName>
    <definedName name="Z_57AB6574_63F2_40B5_BA02_4B403D8BA163_.wvu.Cols" localSheetId="29" hidden="1">'Head 054'!$E:$E</definedName>
    <definedName name="Z_57AB6574_63F2_40B5_BA02_4B403D8BA163_.wvu.Cols" localSheetId="30" hidden="1">'Head 056'!$C:$C,'Head 056'!$F:$F</definedName>
    <definedName name="Z_57AB6574_63F2_40B5_BA02_4B403D8BA163_.wvu.Cols" localSheetId="47" hidden="1">'Head 056 - Capex'!$C:$C,'Head 056 - Capex'!$F:$F</definedName>
    <definedName name="Z_57AB6574_63F2_40B5_BA02_4B403D8BA163_.wvu.Cols" localSheetId="31" hidden="1">'Head 057'!$C:$C,'Head 057'!$F:$F</definedName>
    <definedName name="Z_57AB6574_63F2_40B5_BA02_4B403D8BA163_.wvu.Cols" localSheetId="32" hidden="1">'Head 058'!$C:$C,'Head 058'!$F:$F</definedName>
    <definedName name="Z_57AB6574_63F2_40B5_BA02_4B403D8BA163_.wvu.Cols" localSheetId="33" hidden="1">'Head 060'!$C:$C,'Head 060'!$F:$F</definedName>
    <definedName name="Z_57AB6574_63F2_40B5_BA02_4B403D8BA163_.wvu.Cols" localSheetId="34" hidden="1">'Head 065'!$C:$C,'Head 065'!$F:$F</definedName>
    <definedName name="Z_57AB6574_63F2_40B5_BA02_4B403D8BA163_.wvu.Cols" localSheetId="36" hidden="1">'Head 072'!$C:$C,'Head 072'!$F:$F</definedName>
    <definedName name="Z_57AB6574_63F2_40B5_BA02_4B403D8BA163_.wvu.Cols" localSheetId="37" hidden="1">'Head 073'!$C:$C,'Head 073'!$F:$F,'Head 073'!$H:$H</definedName>
    <definedName name="Z_57AB6574_63F2_40B5_BA02_4B403D8BA163_.wvu.Cols" localSheetId="48" hidden="1">'Head 073 - Capex'!$C:$C,'Head 073 - Capex'!$F:$F,'Head 073 - Capex'!$H:$H</definedName>
    <definedName name="Z_57AB6574_63F2_40B5_BA02_4B403D8BA163_.wvu.Cols" localSheetId="38" hidden="1">'Head 074'!$C:$C,'Head 074'!$F:$F</definedName>
    <definedName name="Z_57AB6574_63F2_40B5_BA02_4B403D8BA163_.wvu.Cols" localSheetId="35" hidden="1">'Head 70'!$C:$C,'Head 70'!$F:$F</definedName>
    <definedName name="Z_57AB6574_63F2_40B5_BA02_4B403D8BA163_.wvu.Cols" localSheetId="59" hidden="1">'Hotel Corp.'!$C:$C,'Hotel Corp.'!$F:$F</definedName>
    <definedName name="Z_57AB6574_63F2_40B5_BA02_4B403D8BA163_.wvu.Cols" localSheetId="58" hidden="1">NFS!$C:$C,NFS!$F:$F</definedName>
    <definedName name="Z_57AB6574_63F2_40B5_BA02_4B403D8BA163_.wvu.Cols" localSheetId="53" hidden="1">NHIA!$C:$C,NHIA!$F:$F</definedName>
    <definedName name="Z_57AB6574_63F2_40B5_BA02_4B403D8BA163_.wvu.Cols" localSheetId="54" hidden="1">NSA!$C:$C,NSA!$F:$F</definedName>
    <definedName name="Z_57AB6574_63F2_40B5_BA02_4B403D8BA163_.wvu.Cols" localSheetId="64" hidden="1">PHA!$C:$C,PHA!$F:$F</definedName>
    <definedName name="Z_57AB6574_63F2_40B5_BA02_4B403D8BA163_.wvu.Cols" localSheetId="60" hidden="1">'Straw Market Auth.'!$C:$C,'Straw Market Auth.'!$F:$F</definedName>
    <definedName name="Z_57AB6574_63F2_40B5_BA02_4B403D8BA163_.wvu.Cols" localSheetId="55" hidden="1">'UB '!$C:$C,'UB '!$F:$F</definedName>
    <definedName name="Z_57AB6574_63F2_40B5_BA02_4B403D8BA163_.wvu.Cols" localSheetId="66" hidden="1">WSC!$C:$C,WSC!$F:$F</definedName>
    <definedName name="Z_57AB6574_63F2_40B5_BA02_4B403D8BA163_.wvu.FilterData" localSheetId="52" hidden="1">DRA!$A$1:$G$626</definedName>
    <definedName name="Z_57AB6574_63F2_40B5_BA02_4B403D8BA163_.wvu.FilterData" localSheetId="4" hidden="1">'Head 005'!$A$6:$G$60</definedName>
    <definedName name="Z_57AB6574_63F2_40B5_BA02_4B403D8BA163_.wvu.FilterData" localSheetId="55" hidden="1">'UB '!$A$1:$G$325</definedName>
    <definedName name="Z_57AB6574_63F2_40B5_BA02_4B403D8BA163_.wvu.PrintArea" localSheetId="65" hidden="1">'Airport Authority'!$A$1:$G$51</definedName>
    <definedName name="Z_57AB6574_63F2_40B5_BA02_4B403D8BA163_.wvu.PrintArea" localSheetId="49" hidden="1">AMMC!$A$1:$G$13</definedName>
    <definedName name="Z_57AB6574_63F2_40B5_BA02_4B403D8BA163_.wvu.PrintArea" localSheetId="1" hidden="1">'Arrears-Various'!$A$2:$E$19</definedName>
    <definedName name="Z_57AB6574_63F2_40B5_BA02_4B403D8BA163_.wvu.PrintArea" localSheetId="61" hidden="1">Bahamasair!$A$1:$G$216</definedName>
    <definedName name="Z_57AB6574_63F2_40B5_BA02_4B403D8BA163_.wvu.PrintArea" localSheetId="57" hidden="1">BAIC!$A$1:$G$24</definedName>
    <definedName name="Z_57AB6574_63F2_40B5_BA02_4B403D8BA163_.wvu.PrintArea" localSheetId="62" hidden="1">BAMSI!$A$1:$G$21</definedName>
    <definedName name="Z_57AB6574_63F2_40B5_BA02_4B403D8BA163_.wvu.PrintArea" localSheetId="63" hidden="1">BPPBA!$A$1:$G$12</definedName>
    <definedName name="Z_57AB6574_63F2_40B5_BA02_4B403D8BA163_.wvu.PrintArea" localSheetId="50" hidden="1">'Broadcasting Corp.'!$A$1:$G$52</definedName>
    <definedName name="Z_57AB6574_63F2_40B5_BA02_4B403D8BA163_.wvu.PrintArea" localSheetId="56" hidden="1">BTVI!$A$1:$G$31</definedName>
    <definedName name="Z_57AB6574_63F2_40B5_BA02_4B403D8BA163_.wvu.PrintArea" localSheetId="51" hidden="1">DPMR!$A$1:$G$22</definedName>
    <definedName name="Z_57AB6574_63F2_40B5_BA02_4B403D8BA163_.wvu.PrintArea" localSheetId="52" hidden="1">DRA!$A$1:$G$627</definedName>
    <definedName name="Z_57AB6574_63F2_40B5_BA02_4B403D8BA163_.wvu.PrintArea" localSheetId="2" hidden="1">'Head 001'!$A$1:$G$17</definedName>
    <definedName name="Z_57AB6574_63F2_40B5_BA02_4B403D8BA163_.wvu.PrintArea" localSheetId="3" hidden="1">'Head 003'!$A$1:$G$11</definedName>
    <definedName name="Z_57AB6574_63F2_40B5_BA02_4B403D8BA163_.wvu.PrintArea" localSheetId="4" hidden="1">'Head 005'!$A$1:$G$60</definedName>
    <definedName name="Z_57AB6574_63F2_40B5_BA02_4B403D8BA163_.wvu.PrintArea" localSheetId="5" hidden="1">'Head 006'!$A$1:$G$12</definedName>
    <definedName name="Z_57AB6574_63F2_40B5_BA02_4B403D8BA163_.wvu.PrintArea" localSheetId="6" hidden="1">'Head 007'!$A$1:$G$51</definedName>
    <definedName name="Z_57AB6574_63F2_40B5_BA02_4B403D8BA163_.wvu.PrintArea" localSheetId="39" hidden="1">'Head 007 - Capex'!$A$1:$G$8</definedName>
    <definedName name="Z_57AB6574_63F2_40B5_BA02_4B403D8BA163_.wvu.PrintArea" localSheetId="7" hidden="1">'Head 010'!$A$1:$H$29</definedName>
    <definedName name="Z_57AB6574_63F2_40B5_BA02_4B403D8BA163_.wvu.PrintArea" localSheetId="8" hidden="1">'Head 012'!$A$1:$G$10</definedName>
    <definedName name="Z_57AB6574_63F2_40B5_BA02_4B403D8BA163_.wvu.PrintArea" localSheetId="9" hidden="1">'Head 013'!$A$1:$G$15</definedName>
    <definedName name="Z_57AB6574_63F2_40B5_BA02_4B403D8BA163_.wvu.PrintArea" localSheetId="10" hidden="1">'Head 018'!$A$1:$H$30</definedName>
    <definedName name="Z_57AB6574_63F2_40B5_BA02_4B403D8BA163_.wvu.PrintArea" localSheetId="11" hidden="1">'Head 019'!$A$1:$G$8</definedName>
    <definedName name="Z_57AB6574_63F2_40B5_BA02_4B403D8BA163_.wvu.PrintArea" localSheetId="12" hidden="1">'Head 021'!$A$1:$G$16</definedName>
    <definedName name="Z_57AB6574_63F2_40B5_BA02_4B403D8BA163_.wvu.PrintArea" localSheetId="40" hidden="1">'Head 021 - Capex'!$A$1:$G$13</definedName>
    <definedName name="Z_57AB6574_63F2_40B5_BA02_4B403D8BA163_.wvu.PrintArea" localSheetId="13" hidden="1">'Head 022'!$A$1:$G$24</definedName>
    <definedName name="Z_57AB6574_63F2_40B5_BA02_4B403D8BA163_.wvu.PrintArea" localSheetId="14" hidden="1">'Head 023'!$A$1:$G$32</definedName>
    <definedName name="Z_57AB6574_63F2_40B5_BA02_4B403D8BA163_.wvu.PrintArea" localSheetId="41" hidden="1">'Head 023 - Capex'!$A$1:$G$9</definedName>
    <definedName name="Z_57AB6574_63F2_40B5_BA02_4B403D8BA163_.wvu.PrintArea" localSheetId="15" hidden="1">'Head 028'!$A$1:$G$18</definedName>
    <definedName name="Z_57AB6574_63F2_40B5_BA02_4B403D8BA163_.wvu.PrintArea" localSheetId="16" hidden="1">'Head 029'!$A$1:$H$21</definedName>
    <definedName name="Z_57AB6574_63F2_40B5_BA02_4B403D8BA163_.wvu.PrintArea" localSheetId="42" hidden="1">'Head 029 - Capex '!$A$1:$I$20</definedName>
    <definedName name="Z_57AB6574_63F2_40B5_BA02_4B403D8BA163_.wvu.PrintArea" localSheetId="17" hidden="1">'Head 030'!$A$1:$G$34</definedName>
    <definedName name="Z_57AB6574_63F2_40B5_BA02_4B403D8BA163_.wvu.PrintArea" localSheetId="18" hidden="1">'Head 031'!$A$1:$G$9</definedName>
    <definedName name="Z_57AB6574_63F2_40B5_BA02_4B403D8BA163_.wvu.PrintArea" localSheetId="19" hidden="1">'Head 032'!$A$1:$G$72</definedName>
    <definedName name="Z_57AB6574_63F2_40B5_BA02_4B403D8BA163_.wvu.PrintArea" localSheetId="43" hidden="1">'Head 032 - Capex'!$A$1:$G$20</definedName>
    <definedName name="Z_57AB6574_63F2_40B5_BA02_4B403D8BA163_.wvu.PrintArea" localSheetId="20" hidden="1">'Head 033'!$A$1:$G$14</definedName>
    <definedName name="Z_57AB6574_63F2_40B5_BA02_4B403D8BA163_.wvu.PrintArea" localSheetId="44" hidden="1">'Head 033 - Capex'!$A$1:$G$21</definedName>
    <definedName name="Z_57AB6574_63F2_40B5_BA02_4B403D8BA163_.wvu.PrintArea" localSheetId="21" hidden="1">'Head 035'!$A$1:$H$60</definedName>
    <definedName name="Z_57AB6574_63F2_40B5_BA02_4B403D8BA163_.wvu.PrintArea" localSheetId="22" hidden="1">'Head 037'!$A$1:$H$39</definedName>
    <definedName name="Z_57AB6574_63F2_40B5_BA02_4B403D8BA163_.wvu.PrintArea" localSheetId="23" hidden="1">'Head 038'!$A$1:$H$64</definedName>
    <definedName name="Z_57AB6574_63F2_40B5_BA02_4B403D8BA163_.wvu.PrintArea" localSheetId="45" hidden="1">'Head 038 - Capex'!$A$1:$H$19</definedName>
    <definedName name="Z_57AB6574_63F2_40B5_BA02_4B403D8BA163_.wvu.PrintArea" localSheetId="24" hidden="1">'Head 040'!$A$1:$H$11</definedName>
    <definedName name="Z_57AB6574_63F2_40B5_BA02_4B403D8BA163_.wvu.PrintArea" localSheetId="46" hidden="1">'Head 040 - Capex'!$A$1:$G$10</definedName>
    <definedName name="Z_57AB6574_63F2_40B5_BA02_4B403D8BA163_.wvu.PrintArea" localSheetId="25" hidden="1">'Head 048'!$A$1:$G$14</definedName>
    <definedName name="Z_57AB6574_63F2_40B5_BA02_4B403D8BA163_.wvu.PrintArea" localSheetId="26" hidden="1">'Head 049'!$A$1:$G$12</definedName>
    <definedName name="Z_57AB6574_63F2_40B5_BA02_4B403D8BA163_.wvu.PrintArea" localSheetId="27" hidden="1">'Head 051'!$A$1:$G$11</definedName>
    <definedName name="Z_57AB6574_63F2_40B5_BA02_4B403D8BA163_.wvu.PrintArea" localSheetId="28" hidden="1">'Head 053'!$A$1:$G$10</definedName>
    <definedName name="Z_57AB6574_63F2_40B5_BA02_4B403D8BA163_.wvu.PrintArea" localSheetId="29" hidden="1">'Head 054'!$A$1:$F$22</definedName>
    <definedName name="Z_57AB6574_63F2_40B5_BA02_4B403D8BA163_.wvu.PrintArea" localSheetId="30" hidden="1">'Head 056'!$A$1:$H$48</definedName>
    <definedName name="Z_57AB6574_63F2_40B5_BA02_4B403D8BA163_.wvu.PrintArea" localSheetId="47" hidden="1">'Head 056 - Capex'!$A$1:$G$11</definedName>
    <definedName name="Z_57AB6574_63F2_40B5_BA02_4B403D8BA163_.wvu.PrintArea" localSheetId="31" hidden="1">'Head 057'!$A$1:$G$26</definedName>
    <definedName name="Z_57AB6574_63F2_40B5_BA02_4B403D8BA163_.wvu.PrintArea" localSheetId="32" hidden="1">'Head 058'!$A$1:$G$33</definedName>
    <definedName name="Z_57AB6574_63F2_40B5_BA02_4B403D8BA163_.wvu.PrintArea" localSheetId="33" hidden="1">'Head 060'!$A$1:$G$13</definedName>
    <definedName name="Z_57AB6574_63F2_40B5_BA02_4B403D8BA163_.wvu.PrintArea" localSheetId="34" hidden="1">'Head 065'!$A$1:$G$30</definedName>
    <definedName name="Z_57AB6574_63F2_40B5_BA02_4B403D8BA163_.wvu.PrintArea" localSheetId="36" hidden="1">'Head 072'!$A$1:$G$9</definedName>
    <definedName name="Z_57AB6574_63F2_40B5_BA02_4B403D8BA163_.wvu.PrintArea" localSheetId="37" hidden="1">'Head 073'!$A$1:$G$33</definedName>
    <definedName name="Z_57AB6574_63F2_40B5_BA02_4B403D8BA163_.wvu.PrintArea" localSheetId="48" hidden="1">'Head 073 - Capex'!$A$1:$G$11</definedName>
    <definedName name="Z_57AB6574_63F2_40B5_BA02_4B403D8BA163_.wvu.PrintArea" localSheetId="38" hidden="1">'Head 074'!$A$1:$G$11</definedName>
    <definedName name="Z_57AB6574_63F2_40B5_BA02_4B403D8BA163_.wvu.PrintArea" localSheetId="35" hidden="1">'Head 70'!$A$1:$G$11</definedName>
    <definedName name="Z_57AB6574_63F2_40B5_BA02_4B403D8BA163_.wvu.PrintArea" localSheetId="59" hidden="1">'Hotel Corp.'!$A$1:$G$10</definedName>
    <definedName name="Z_57AB6574_63F2_40B5_BA02_4B403D8BA163_.wvu.PrintArea" localSheetId="58" hidden="1">NFS!$A$1:$G$88</definedName>
    <definedName name="Z_57AB6574_63F2_40B5_BA02_4B403D8BA163_.wvu.PrintArea" localSheetId="53" hidden="1">NHIA!$A$1:$G$13</definedName>
    <definedName name="Z_57AB6574_63F2_40B5_BA02_4B403D8BA163_.wvu.PrintArea" localSheetId="54" hidden="1">NSA!$A$1:$G$13</definedName>
    <definedName name="Z_57AB6574_63F2_40B5_BA02_4B403D8BA163_.wvu.PrintArea" localSheetId="64" hidden="1">PHA!$A$1:$G$35</definedName>
    <definedName name="Z_57AB6574_63F2_40B5_BA02_4B403D8BA163_.wvu.PrintArea" localSheetId="60" hidden="1">'Straw Market Auth.'!$A$1:$G$64</definedName>
    <definedName name="Z_57AB6574_63F2_40B5_BA02_4B403D8BA163_.wvu.PrintArea" localSheetId="55" hidden="1">'UB '!$A$1:$G$325</definedName>
    <definedName name="Z_57AB6574_63F2_40B5_BA02_4B403D8BA163_.wvu.PrintArea" localSheetId="66" hidden="1">WSC!$A$1:$G$12</definedName>
    <definedName name="Z_57AB6574_63F2_40B5_BA02_4B403D8BA163_.wvu.PrintTitles" localSheetId="65" hidden="1">'Airport Authority'!$1:$2</definedName>
    <definedName name="Z_57AB6574_63F2_40B5_BA02_4B403D8BA163_.wvu.PrintTitles" localSheetId="49" hidden="1">AMMC!$1:$2</definedName>
    <definedName name="Z_57AB6574_63F2_40B5_BA02_4B403D8BA163_.wvu.PrintTitles" localSheetId="61" hidden="1">Bahamasair!$1:$2</definedName>
    <definedName name="Z_57AB6574_63F2_40B5_BA02_4B403D8BA163_.wvu.PrintTitles" localSheetId="50" hidden="1">'Broadcasting Corp.'!$1:$2</definedName>
    <definedName name="Z_57AB6574_63F2_40B5_BA02_4B403D8BA163_.wvu.PrintTitles" localSheetId="56" hidden="1">BTVI!$1:$2</definedName>
    <definedName name="Z_57AB6574_63F2_40B5_BA02_4B403D8BA163_.wvu.PrintTitles" localSheetId="52" hidden="1">DRA!$1:$2</definedName>
    <definedName name="Z_57AB6574_63F2_40B5_BA02_4B403D8BA163_.wvu.PrintTitles" localSheetId="4" hidden="1">'Head 005'!$1:$2</definedName>
    <definedName name="Z_57AB6574_63F2_40B5_BA02_4B403D8BA163_.wvu.PrintTitles" localSheetId="6" hidden="1">'Head 007'!$1:$2</definedName>
    <definedName name="Z_57AB6574_63F2_40B5_BA02_4B403D8BA163_.wvu.PrintTitles" localSheetId="7" hidden="1">'Head 010'!$1:$2</definedName>
    <definedName name="Z_57AB6574_63F2_40B5_BA02_4B403D8BA163_.wvu.PrintTitles" localSheetId="10" hidden="1">'Head 018'!$1:$2</definedName>
    <definedName name="Z_57AB6574_63F2_40B5_BA02_4B403D8BA163_.wvu.PrintTitles" localSheetId="14" hidden="1">'Head 023'!$1:$2</definedName>
    <definedName name="Z_57AB6574_63F2_40B5_BA02_4B403D8BA163_.wvu.PrintTitles" localSheetId="17" hidden="1">'Head 030'!$1:$2</definedName>
    <definedName name="Z_57AB6574_63F2_40B5_BA02_4B403D8BA163_.wvu.PrintTitles" localSheetId="19" hidden="1">'Head 032'!$1:$2</definedName>
    <definedName name="Z_57AB6574_63F2_40B5_BA02_4B403D8BA163_.wvu.PrintTitles" localSheetId="43" hidden="1">'Head 032 - Capex'!$1:$2</definedName>
    <definedName name="Z_57AB6574_63F2_40B5_BA02_4B403D8BA163_.wvu.PrintTitles" localSheetId="21" hidden="1">'Head 035'!$1:$2</definedName>
    <definedName name="Z_57AB6574_63F2_40B5_BA02_4B403D8BA163_.wvu.PrintTitles" localSheetId="23" hidden="1">'Head 038'!$1:$2</definedName>
    <definedName name="Z_57AB6574_63F2_40B5_BA02_4B403D8BA163_.wvu.PrintTitles" localSheetId="31" hidden="1">'Head 057'!$1:$2</definedName>
    <definedName name="Z_57AB6574_63F2_40B5_BA02_4B403D8BA163_.wvu.PrintTitles" localSheetId="32" hidden="1">'Head 058'!$1:$2</definedName>
    <definedName name="Z_57AB6574_63F2_40B5_BA02_4B403D8BA163_.wvu.PrintTitles" localSheetId="37" hidden="1">'Head 073'!$1:$2</definedName>
    <definedName name="Z_57AB6574_63F2_40B5_BA02_4B403D8BA163_.wvu.PrintTitles" localSheetId="58" hidden="1">NFS!$1:$2</definedName>
    <definedName name="Z_57AB6574_63F2_40B5_BA02_4B403D8BA163_.wvu.PrintTitles" localSheetId="60" hidden="1">'Straw Market Auth.'!$1:$2</definedName>
    <definedName name="Z_57AB6574_63F2_40B5_BA02_4B403D8BA163_.wvu.PrintTitles" localSheetId="0" hidden="1">Summary!$2:$2</definedName>
    <definedName name="Z_57AB6574_63F2_40B5_BA02_4B403D8BA163_.wvu.PrintTitles" localSheetId="55" hidden="1">'UB '!$1:$2</definedName>
    <definedName name="Z_57AB6574_63F2_40B5_BA02_4B403D8BA163_.wvu.Rows" localSheetId="57" hidden="1">BAIC!$1:$1</definedName>
    <definedName name="Z_57AB6574_63F2_40B5_BA02_4B403D8BA163_.wvu.Rows" localSheetId="62" hidden="1">BAMSI!$1:$1</definedName>
    <definedName name="Z_57AB6574_63F2_40B5_BA02_4B403D8BA163_.wvu.Rows" localSheetId="63" hidden="1">BPPBA!$1:$1</definedName>
    <definedName name="Z_57AB6574_63F2_40B5_BA02_4B403D8BA163_.wvu.Rows" localSheetId="51" hidden="1">DPMR!$1:$1</definedName>
    <definedName name="Z_57AB6574_63F2_40B5_BA02_4B403D8BA163_.wvu.Rows" localSheetId="2" hidden="1">'Head 001'!$19:$28</definedName>
    <definedName name="Z_57AB6574_63F2_40B5_BA02_4B403D8BA163_.wvu.Rows" localSheetId="8" hidden="1">'Head 012'!$10:$13</definedName>
    <definedName name="Z_57AB6574_63F2_40B5_BA02_4B403D8BA163_.wvu.Rows" localSheetId="12" hidden="1">'Head 021'!$1:$1</definedName>
    <definedName name="Z_57AB6574_63F2_40B5_BA02_4B403D8BA163_.wvu.Rows" localSheetId="40" hidden="1">'Head 021 - Capex'!$1:$1</definedName>
    <definedName name="Z_57AB6574_63F2_40B5_BA02_4B403D8BA163_.wvu.Rows" localSheetId="13" hidden="1">'Head 022'!$1:$1</definedName>
    <definedName name="Z_57AB6574_63F2_40B5_BA02_4B403D8BA163_.wvu.Rows" localSheetId="41" hidden="1">'Head 023 - Capex'!$1:$1</definedName>
    <definedName name="Z_57AB6574_63F2_40B5_BA02_4B403D8BA163_.wvu.Rows" localSheetId="15" hidden="1">'Head 028'!$1:$1</definedName>
    <definedName name="Z_57AB6574_63F2_40B5_BA02_4B403D8BA163_.wvu.Rows" localSheetId="20" hidden="1">'Head 033'!$1:$1</definedName>
    <definedName name="Z_57AB6574_63F2_40B5_BA02_4B403D8BA163_.wvu.Rows" localSheetId="44" hidden="1">'Head 033 - Capex'!$1:$1</definedName>
    <definedName name="Z_57AB6574_63F2_40B5_BA02_4B403D8BA163_.wvu.Rows" localSheetId="45" hidden="1">'Head 038 - Capex'!$1:$1</definedName>
    <definedName name="Z_57AB6574_63F2_40B5_BA02_4B403D8BA163_.wvu.Rows" localSheetId="26" hidden="1">'Head 049'!$1:$1</definedName>
    <definedName name="Z_57AB6574_63F2_40B5_BA02_4B403D8BA163_.wvu.Rows" localSheetId="27" hidden="1">'Head 051'!$1:$1</definedName>
    <definedName name="Z_57AB6574_63F2_40B5_BA02_4B403D8BA163_.wvu.Rows" localSheetId="28" hidden="1">'Head 053'!$1:$1</definedName>
    <definedName name="Z_57AB6574_63F2_40B5_BA02_4B403D8BA163_.wvu.Rows" localSheetId="29" hidden="1">'Head 054'!$1:$1</definedName>
    <definedName name="Z_57AB6574_63F2_40B5_BA02_4B403D8BA163_.wvu.Rows" localSheetId="30" hidden="1">'Head 056'!$28:$36</definedName>
    <definedName name="Z_57AB6574_63F2_40B5_BA02_4B403D8BA163_.wvu.Rows" localSheetId="47" hidden="1">'Head 056 - Capex'!$13:$62</definedName>
    <definedName name="Z_57AB6574_63F2_40B5_BA02_4B403D8BA163_.wvu.Rows" localSheetId="32" hidden="1">'Head 058'!$36:$45</definedName>
    <definedName name="Z_57AB6574_63F2_40B5_BA02_4B403D8BA163_.wvu.Rows" localSheetId="33" hidden="1">'Head 060'!$1:$1</definedName>
    <definedName name="Z_57AB6574_63F2_40B5_BA02_4B403D8BA163_.wvu.Rows" localSheetId="36" hidden="1">'Head 072'!$1:$1</definedName>
    <definedName name="Z_57AB6574_63F2_40B5_BA02_4B403D8BA163_.wvu.Rows" localSheetId="48" hidden="1">'Head 073 - Capex'!$1:$1</definedName>
    <definedName name="Z_57AB6574_63F2_40B5_BA02_4B403D8BA163_.wvu.Rows" localSheetId="38" hidden="1">'Head 074'!$1:$1</definedName>
    <definedName name="Z_57AB6574_63F2_40B5_BA02_4B403D8BA163_.wvu.Rows" localSheetId="35" hidden="1">'Head 70'!$1:$1</definedName>
    <definedName name="Z_57AB6574_63F2_40B5_BA02_4B403D8BA163_.wvu.Rows" localSheetId="59" hidden="1">'Hotel Corp.'!$1:$1</definedName>
    <definedName name="Z_57AB6574_63F2_40B5_BA02_4B403D8BA163_.wvu.Rows" localSheetId="53" hidden="1">NHIA!$1:$1</definedName>
    <definedName name="Z_57AB6574_63F2_40B5_BA02_4B403D8BA163_.wvu.Rows" localSheetId="54" hidden="1">NSA!$1:$1</definedName>
    <definedName name="Z_57AB6574_63F2_40B5_BA02_4B403D8BA163_.wvu.Rows" localSheetId="64" hidden="1">PHA!$1:$1</definedName>
    <definedName name="Z_57AB6574_63F2_40B5_BA02_4B403D8BA163_.wvu.Rows" localSheetId="66" hidden="1">WSC!$1:$1</definedName>
  </definedNames>
  <calcPr calcId="152511"/>
  <customWorkbookViews>
    <customWorkbookView name="Kemie Jones - Personal View" guid="{0B6FAD62-43BD-4EC8-9980-3120FC41C2BF}" mergeInterval="0" personalView="1" maximized="1" xWindow="-11" yWindow="-11" windowWidth="1942" windowHeight="1042" tabRatio="837" activeSheetId="1"/>
    <customWorkbookView name="Robyn Allen - Personal View" guid="{57AB6574-63F2-40B5-BA02-4B403D8BA163}" mergeInterval="0" personalView="1" maximized="1" xWindow="-9" yWindow="-9" windowWidth="1938" windowHeight="1048" tabRatio="837" activeSheetId="6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E43" i="1"/>
  <c r="E42" i="1"/>
  <c r="E23" i="1"/>
  <c r="E22" i="1"/>
  <c r="E20" i="1"/>
  <c r="G18" i="16"/>
  <c r="E72" i="20" l="1"/>
  <c r="G24" i="14" l="1"/>
  <c r="E24" i="14"/>
  <c r="G11" i="49"/>
  <c r="E11" i="49"/>
  <c r="G20" i="44"/>
  <c r="E20" i="44"/>
  <c r="H59" i="22"/>
  <c r="F59" i="22"/>
  <c r="G51" i="7"/>
  <c r="F12" i="1" s="1"/>
  <c r="E51" i="7"/>
  <c r="E16" i="13"/>
  <c r="G16" i="13"/>
  <c r="F31" i="1" s="1"/>
  <c r="G33" i="38"/>
  <c r="E33" i="38"/>
  <c r="G72" i="20"/>
  <c r="F87" i="1" l="1"/>
  <c r="G10" i="17"/>
  <c r="H10" i="17"/>
  <c r="F37" i="1" s="1"/>
  <c r="H64" i="24"/>
  <c r="F48" i="1" s="1"/>
  <c r="F64" i="24"/>
  <c r="C48" i="1" s="1"/>
  <c r="G35" i="65"/>
  <c r="F72" i="1" s="1"/>
  <c r="E35" i="65"/>
  <c r="G88" i="59"/>
  <c r="E88" i="59"/>
  <c r="E79" i="1" s="1"/>
  <c r="E51" i="66"/>
  <c r="G51" i="66"/>
  <c r="F51" i="7" l="1"/>
  <c r="E50" i="5"/>
  <c r="G89" i="1" l="1"/>
  <c r="G85" i="1"/>
  <c r="G83" i="1"/>
  <c r="G81" i="1"/>
  <c r="G80" i="1"/>
  <c r="G76" i="1"/>
  <c r="G75" i="1"/>
  <c r="G68" i="1"/>
  <c r="G64" i="1"/>
  <c r="G60" i="1"/>
  <c r="G57" i="1"/>
  <c r="G55" i="1"/>
  <c r="G54" i="1"/>
  <c r="G53" i="1"/>
  <c r="G52" i="1"/>
  <c r="G45" i="1"/>
  <c r="G35" i="1"/>
  <c r="G30" i="1"/>
  <c r="G27" i="1"/>
  <c r="G26" i="1"/>
  <c r="G25" i="1"/>
  <c r="G24" i="1"/>
  <c r="G19" i="1"/>
  <c r="G16" i="1"/>
  <c r="G14" i="1"/>
  <c r="G13" i="1"/>
  <c r="G9" i="1"/>
  <c r="G7" i="1"/>
  <c r="F34" i="1"/>
  <c r="G34" i="1" s="1"/>
  <c r="F8" i="12" l="1"/>
  <c r="G8" i="12"/>
  <c r="F325" i="56"/>
  <c r="G325" i="56"/>
  <c r="F49" i="1" s="1"/>
  <c r="F64" i="61"/>
  <c r="G64" i="61"/>
  <c r="F216" i="62"/>
  <c r="G216" i="62"/>
  <c r="F12" i="67"/>
  <c r="G12" i="67"/>
  <c r="F51" i="66"/>
  <c r="F77" i="1"/>
  <c r="F35" i="65"/>
  <c r="F12" i="64"/>
  <c r="G12" i="64"/>
  <c r="F42" i="1" s="1"/>
  <c r="F21" i="63"/>
  <c r="G21" i="63"/>
  <c r="F10" i="60"/>
  <c r="G10" i="60"/>
  <c r="F79" i="1"/>
  <c r="G79" i="1" s="1"/>
  <c r="F88" i="59"/>
  <c r="F24" i="58"/>
  <c r="G24" i="58"/>
  <c r="F31" i="57"/>
  <c r="G31" i="57"/>
  <c r="F13" i="55"/>
  <c r="G13" i="55"/>
  <c r="F13" i="54"/>
  <c r="G13" i="54"/>
  <c r="F62" i="53"/>
  <c r="G62" i="53"/>
  <c r="F23" i="53"/>
  <c r="G23" i="53"/>
  <c r="F626" i="53"/>
  <c r="G626" i="53"/>
  <c r="F22" i="52"/>
  <c r="G22" i="52"/>
  <c r="F22" i="1" s="1"/>
  <c r="F52" i="51"/>
  <c r="G52" i="51"/>
  <c r="F21" i="1" s="1"/>
  <c r="F13" i="50"/>
  <c r="G13" i="50"/>
  <c r="F11" i="49"/>
  <c r="F10" i="48"/>
  <c r="G10" i="48"/>
  <c r="F10" i="47"/>
  <c r="G10" i="47"/>
  <c r="G19" i="46"/>
  <c r="H19" i="46"/>
  <c r="F21" i="45"/>
  <c r="G21" i="45"/>
  <c r="F20" i="44"/>
  <c r="H9" i="43"/>
  <c r="I9" i="43"/>
  <c r="G9" i="42"/>
  <c r="F13" i="41"/>
  <c r="G13" i="41"/>
  <c r="F8" i="40"/>
  <c r="G8" i="40"/>
  <c r="F9" i="39"/>
  <c r="G9" i="39"/>
  <c r="F33" i="38"/>
  <c r="F9" i="37"/>
  <c r="G9" i="37"/>
  <c r="F11" i="36"/>
  <c r="G11" i="36"/>
  <c r="F30" i="35"/>
  <c r="G30" i="35"/>
  <c r="G13" i="34"/>
  <c r="F71" i="1" s="1"/>
  <c r="E13" i="34"/>
  <c r="F13" i="34"/>
  <c r="F31" i="33"/>
  <c r="G31" i="33"/>
  <c r="F25" i="32"/>
  <c r="G25" i="32"/>
  <c r="G26" i="31"/>
  <c r="F26" i="31"/>
  <c r="E22" i="30"/>
  <c r="F22" i="30"/>
  <c r="F63" i="1" s="1"/>
  <c r="G10" i="29"/>
  <c r="F62" i="1" s="1"/>
  <c r="F10" i="29"/>
  <c r="E10" i="29"/>
  <c r="F11" i="28"/>
  <c r="G11" i="28"/>
  <c r="F61" i="1" s="1"/>
  <c r="F12" i="27"/>
  <c r="G12" i="27"/>
  <c r="F14" i="26"/>
  <c r="G14" i="26"/>
  <c r="G11" i="25"/>
  <c r="H11" i="25"/>
  <c r="G64" i="24"/>
  <c r="G17" i="23"/>
  <c r="H17" i="23"/>
  <c r="G59" i="22"/>
  <c r="F14" i="21"/>
  <c r="G14" i="21"/>
  <c r="F9" i="19"/>
  <c r="G9" i="19"/>
  <c r="F34" i="18"/>
  <c r="G34" i="18"/>
  <c r="F18" i="16"/>
  <c r="F36" i="1"/>
  <c r="G36" i="1" s="1"/>
  <c r="F32" i="15"/>
  <c r="G32" i="15"/>
  <c r="F24" i="14"/>
  <c r="F32" i="1"/>
  <c r="F16" i="13"/>
  <c r="G30" i="11"/>
  <c r="H30" i="11"/>
  <c r="F15" i="10"/>
  <c r="G15" i="10"/>
  <c r="F8" i="9"/>
  <c r="G8" i="9"/>
  <c r="G29" i="8"/>
  <c r="H29" i="8"/>
  <c r="G627" i="53" l="1"/>
  <c r="F23" i="1" s="1"/>
  <c r="G10" i="6"/>
  <c r="G9" i="4"/>
  <c r="G17" i="3"/>
  <c r="F40" i="1"/>
  <c r="E8" i="5"/>
  <c r="G8" i="5"/>
  <c r="G60" i="5" s="1"/>
  <c r="F10" i="1" s="1"/>
  <c r="E8" i="2" l="1"/>
  <c r="E5" i="2"/>
  <c r="E19" i="2" l="1"/>
  <c r="E12" i="67" l="1"/>
  <c r="G44" i="1" s="1"/>
  <c r="E77" i="1" l="1"/>
  <c r="G77" i="1" s="1"/>
  <c r="E72" i="1" l="1"/>
  <c r="G72" i="1" s="1"/>
  <c r="E12" i="64"/>
  <c r="G42" i="1" s="1"/>
  <c r="E14" i="26" l="1"/>
  <c r="C58" i="1" s="1"/>
  <c r="G58" i="1" s="1"/>
  <c r="E14" i="63" l="1"/>
  <c r="E13" i="63"/>
  <c r="E21" i="63" s="1"/>
  <c r="E67" i="1" s="1"/>
  <c r="G67" i="1" s="1"/>
  <c r="E11" i="36" l="1"/>
  <c r="C84" i="1" s="1"/>
  <c r="G84" i="1" s="1"/>
  <c r="E325" i="56" l="1"/>
  <c r="E49" i="1" s="1"/>
  <c r="G49" i="1" s="1"/>
  <c r="E8" i="40" l="1"/>
  <c r="E13" i="55" l="1"/>
  <c r="E56" i="1" s="1"/>
  <c r="G56" i="1" s="1"/>
  <c r="E216" i="62" l="1"/>
  <c r="E78" i="1" l="1"/>
  <c r="G78" i="1" s="1"/>
  <c r="E64" i="61"/>
  <c r="G43" i="1" s="1"/>
  <c r="E21" i="45"/>
  <c r="D41" i="1" s="1"/>
  <c r="A9" i="45"/>
  <c r="A10" i="45" s="1"/>
  <c r="A11" i="45" s="1"/>
  <c r="A12" i="45" s="1"/>
  <c r="A13" i="45" s="1"/>
  <c r="A14" i="45" s="1"/>
  <c r="A15" i="45" s="1"/>
  <c r="A16" i="45" s="1"/>
  <c r="A17" i="45" s="1"/>
  <c r="A18" i="45" s="1"/>
  <c r="A19" i="45" s="1"/>
  <c r="A20" i="45" s="1"/>
  <c r="E14" i="21"/>
  <c r="C41" i="1" s="1"/>
  <c r="A9" i="21"/>
  <c r="A10" i="21" s="1"/>
  <c r="A11" i="21" s="1"/>
  <c r="A12" i="21" s="1"/>
  <c r="A13" i="21" s="1"/>
  <c r="G41" i="1" l="1"/>
  <c r="E10" i="60"/>
  <c r="E82" i="1" s="1"/>
  <c r="G82" i="1" s="1"/>
  <c r="E24" i="58" l="1"/>
  <c r="E66" i="1" s="1"/>
  <c r="G66" i="1" s="1"/>
  <c r="E10" i="47" l="1"/>
  <c r="D51" i="1" s="1"/>
  <c r="G9" i="43" l="1"/>
  <c r="D37" i="1" s="1"/>
  <c r="C37" i="1"/>
  <c r="G37" i="1" l="1"/>
  <c r="E21" i="57"/>
  <c r="E12" i="57"/>
  <c r="E31" i="57" s="1"/>
  <c r="E50" i="1" s="1"/>
  <c r="G50" i="1" s="1"/>
  <c r="F17" i="23" l="1"/>
  <c r="C47" i="1" s="1"/>
  <c r="G47" i="1" s="1"/>
  <c r="C46" i="1"/>
  <c r="G46" i="1" s="1"/>
  <c r="E15" i="10"/>
  <c r="C18" i="1" s="1"/>
  <c r="G18" i="1" s="1"/>
  <c r="F29" i="8"/>
  <c r="C15" i="1" s="1"/>
  <c r="G15" i="1" s="1"/>
  <c r="E17" i="3" l="1"/>
  <c r="C6" i="1" s="1"/>
  <c r="G6" i="1" s="1"/>
  <c r="A16" i="3"/>
  <c r="F19" i="46" l="1"/>
  <c r="D48" i="1" s="1"/>
  <c r="G48" i="1" s="1"/>
  <c r="D40" i="1" l="1"/>
  <c r="C40" i="1"/>
  <c r="G40" i="1" l="1"/>
  <c r="E34" i="18"/>
  <c r="C38" i="1" s="1"/>
  <c r="G38" i="1" s="1"/>
  <c r="F30" i="11" l="1"/>
  <c r="C28" i="1" s="1"/>
  <c r="G28" i="1" s="1"/>
  <c r="E18" i="16" l="1"/>
  <c r="F90" i="1" l="1"/>
  <c r="E8" i="9"/>
  <c r="C17" i="1" s="1"/>
  <c r="G17" i="1" s="1"/>
  <c r="E9" i="39" l="1"/>
  <c r="C88" i="1" s="1"/>
  <c r="G88" i="1" s="1"/>
  <c r="D87" i="1"/>
  <c r="C87" i="1"/>
  <c r="G87" i="1" s="1"/>
  <c r="E9" i="37"/>
  <c r="C86" i="1" s="1"/>
  <c r="G86" i="1" s="1"/>
  <c r="E30" i="35"/>
  <c r="C74" i="1" s="1"/>
  <c r="G74" i="1" s="1"/>
  <c r="E12" i="27"/>
  <c r="C59" i="1" s="1"/>
  <c r="G59" i="1" s="1"/>
  <c r="E8" i="12"/>
  <c r="C29" i="1" s="1"/>
  <c r="G29" i="1" s="1"/>
  <c r="E10" i="6"/>
  <c r="C11" i="1" s="1"/>
  <c r="G11" i="1" s="1"/>
  <c r="E9" i="4"/>
  <c r="C8" i="1" s="1"/>
  <c r="G8" i="1" s="1"/>
  <c r="C32" i="1" l="1"/>
  <c r="G32" i="1" s="1"/>
  <c r="E22" i="52" l="1"/>
  <c r="G22" i="1" s="1"/>
  <c r="E10" i="48" l="1"/>
  <c r="D65" i="1" s="1"/>
  <c r="E31" i="33"/>
  <c r="C70" i="1" s="1"/>
  <c r="G70" i="1" s="1"/>
  <c r="E25" i="32"/>
  <c r="C69" i="1" s="1"/>
  <c r="G69" i="1" s="1"/>
  <c r="E26" i="31"/>
  <c r="C65" i="1" s="1"/>
  <c r="G65" i="1" l="1"/>
  <c r="E13" i="54"/>
  <c r="E73" i="1" s="1"/>
  <c r="G73" i="1" s="1"/>
  <c r="E9" i="19" l="1"/>
  <c r="C39" i="1" s="1"/>
  <c r="G39" i="1" s="1"/>
  <c r="E49" i="5" l="1"/>
  <c r="E48" i="5"/>
  <c r="E47" i="5"/>
  <c r="E45" i="5"/>
  <c r="E44" i="5"/>
  <c r="E43" i="5"/>
  <c r="E39" i="5"/>
  <c r="E38" i="5"/>
  <c r="E12" i="5"/>
  <c r="E11" i="5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E60" i="5" l="1"/>
  <c r="C10" i="1" s="1"/>
  <c r="G10" i="1" s="1"/>
  <c r="C12" i="1"/>
  <c r="G12" i="1" s="1"/>
  <c r="C62" i="1" l="1"/>
  <c r="G62" i="1" s="1"/>
  <c r="F11" i="25" l="1"/>
  <c r="C51" i="1" s="1"/>
  <c r="G51" i="1" s="1"/>
  <c r="E11" i="28" l="1"/>
  <c r="C61" i="1" s="1"/>
  <c r="G61" i="1" s="1"/>
  <c r="D22" i="30" l="1"/>
  <c r="C63" i="1" s="1"/>
  <c r="G63" i="1" s="1"/>
  <c r="E626" i="53" l="1"/>
  <c r="E627" i="53" s="1"/>
  <c r="G23" i="1" s="1"/>
  <c r="E56" i="53"/>
  <c r="E54" i="53"/>
  <c r="E46" i="53"/>
  <c r="E36" i="53"/>
  <c r="E62" i="53" s="1"/>
  <c r="E23" i="53"/>
  <c r="E52" i="51" l="1"/>
  <c r="E21" i="1" l="1"/>
  <c r="G21" i="1" s="1"/>
  <c r="E13" i="50"/>
  <c r="G20" i="1" s="1"/>
  <c r="E90" i="1" l="1"/>
  <c r="C71" i="1"/>
  <c r="G71" i="1" s="1"/>
  <c r="E9" i="42" l="1"/>
  <c r="D33" i="1" s="1"/>
  <c r="E32" i="15"/>
  <c r="C33" i="1" s="1"/>
  <c r="G33" i="1" l="1"/>
  <c r="E13" i="41"/>
  <c r="D31" i="1" s="1"/>
  <c r="D90" i="1" s="1"/>
  <c r="C31" i="1" l="1"/>
  <c r="G31" i="1" s="1"/>
  <c r="G90" i="1" l="1"/>
  <c r="C90" i="1"/>
</calcChain>
</file>

<file path=xl/comments1.xml><?xml version="1.0" encoding="utf-8"?>
<comments xmlns="http://schemas.openxmlformats.org/spreadsheetml/2006/main">
  <authors>
    <author>Kemie Jones</author>
    <author>Robyn Allen</author>
  </authors>
  <commentList>
    <comment ref="D36" authorId="0" guid="{41F139E5-21F6-4526-BD57-ED5468260442}" shapeId="0">
      <text>
        <r>
          <rPr>
            <b/>
            <sz val="9"/>
            <color indexed="81"/>
            <rFont val="Tahoma"/>
            <charset val="1"/>
          </rPr>
          <t xml:space="preserve">Kemie Jones:
</t>
        </r>
        <r>
          <rPr>
            <sz val="9"/>
            <color indexed="81"/>
            <rFont val="Tahoma"/>
            <family val="2"/>
          </rPr>
          <t>Changed from Dec 2022 to Dec 2021</t>
        </r>
      </text>
    </comment>
    <comment ref="G50" authorId="1" guid="{D3623152-686C-492D-8568-E22149B96640}" shapeId="0">
      <text>
        <r>
          <rPr>
            <b/>
            <sz val="9"/>
            <color indexed="81"/>
            <rFont val="Tahoma"/>
            <family val="2"/>
          </rPr>
          <t>Robyn Allen:</t>
        </r>
        <r>
          <rPr>
            <sz val="9"/>
            <color indexed="81"/>
            <rFont val="Tahoma"/>
            <family val="2"/>
          </rPr>
          <t xml:space="preserve">
Moved from Head 21 Rec. Exp.
Repeated item
</t>
        </r>
      </text>
    </comment>
  </commentList>
</comments>
</file>

<file path=xl/comments10.xml><?xml version="1.0" encoding="utf-8"?>
<comments xmlns="http://schemas.openxmlformats.org/spreadsheetml/2006/main">
  <authors>
    <author>Robyn Allen</author>
  </authors>
  <commentList>
    <comment ref="B80" authorId="0" guid="{8F7C135F-2D0D-499A-BAC2-82BFF11728B9}" shapeId="0">
      <text>
        <r>
          <rPr>
            <b/>
            <sz val="9"/>
            <color indexed="81"/>
            <rFont val="Tahoma"/>
            <family val="2"/>
          </rPr>
          <t>Robyn Allen:</t>
        </r>
        <r>
          <rPr>
            <sz val="9"/>
            <color indexed="81"/>
            <rFont val="Tahoma"/>
            <family val="2"/>
          </rPr>
          <t xml:space="preserve">
Odd vendor title</t>
        </r>
      </text>
    </comment>
    <comment ref="B87" authorId="0" guid="{F631498F-463C-4054-A0EC-F9389F88BE7E}" shapeId="0">
      <text>
        <r>
          <rPr>
            <b/>
            <sz val="9"/>
            <color indexed="81"/>
            <rFont val="Tahoma"/>
            <family val="2"/>
          </rPr>
          <t>Robyn Allen:</t>
        </r>
        <r>
          <rPr>
            <sz val="9"/>
            <color indexed="81"/>
            <rFont val="Tahoma"/>
            <family val="2"/>
          </rPr>
          <t xml:space="preserve">
Odd vendor info
</t>
        </r>
      </text>
    </comment>
  </commentList>
</comments>
</file>

<file path=xl/comments2.xml><?xml version="1.0" encoding="utf-8"?>
<comments xmlns="http://schemas.openxmlformats.org/spreadsheetml/2006/main">
  <authors>
    <author>Robyn Allen</author>
  </authors>
  <commentList>
    <comment ref="H18" authorId="0" guid="{B0F2B8E4-9582-450C-A491-283BC7522917}" shapeId="0">
      <text>
        <r>
          <rPr>
            <b/>
            <sz val="9"/>
            <color indexed="81"/>
            <rFont val="Tahoma"/>
            <family val="2"/>
          </rPr>
          <t>Robyn Allen:</t>
        </r>
        <r>
          <rPr>
            <sz val="9"/>
            <color indexed="81"/>
            <rFont val="Tahoma"/>
            <family val="2"/>
          </rPr>
          <t xml:space="preserve">
Repeated items
</t>
        </r>
      </text>
    </comment>
    <comment ref="H25" authorId="0" guid="{094CE48A-8538-4721-87A0-C47CAE649D90}" shapeId="0">
      <text>
        <r>
          <rPr>
            <b/>
            <sz val="9"/>
            <color indexed="81"/>
            <rFont val="Tahoma"/>
            <family val="2"/>
          </rPr>
          <t>Robyn Allen:</t>
        </r>
        <r>
          <rPr>
            <sz val="9"/>
            <color indexed="81"/>
            <rFont val="Tahoma"/>
            <family val="2"/>
          </rPr>
          <t xml:space="preserve">
Repeated items
</t>
        </r>
      </text>
    </comment>
    <comment ref="H26" authorId="0" guid="{E7D2D26D-9A6D-44A2-A03A-1CCA72422E46}" shapeId="0">
      <text>
        <r>
          <rPr>
            <b/>
            <sz val="9"/>
            <color indexed="81"/>
            <rFont val="Tahoma"/>
            <family val="2"/>
          </rPr>
          <t>Robyn Allen:</t>
        </r>
        <r>
          <rPr>
            <sz val="9"/>
            <color indexed="81"/>
            <rFont val="Tahoma"/>
            <family val="2"/>
          </rPr>
          <t xml:space="preserve">
Repeated items
</t>
        </r>
      </text>
    </comment>
  </commentList>
</comments>
</file>

<file path=xl/comments3.xml><?xml version="1.0" encoding="utf-8"?>
<comments xmlns="http://schemas.openxmlformats.org/spreadsheetml/2006/main">
  <authors>
    <author>Robyn Allen</author>
  </authors>
  <commentList>
    <comment ref="G23" authorId="0" guid="{AD81DF54-F142-4417-B0DC-1701C33A0BCF}" shapeId="0">
      <text>
        <r>
          <rPr>
            <b/>
            <sz val="9"/>
            <color indexed="81"/>
            <rFont val="Tahoma"/>
            <family val="2"/>
          </rPr>
          <t>Robyn Allen:</t>
        </r>
        <r>
          <rPr>
            <sz val="9"/>
            <color indexed="81"/>
            <rFont val="Tahoma"/>
            <family val="2"/>
          </rPr>
          <t xml:space="preserve">
Moved from Head 21
</t>
        </r>
      </text>
    </comment>
  </commentList>
</comments>
</file>

<file path=xl/comments4.xml><?xml version="1.0" encoding="utf-8"?>
<comments xmlns="http://schemas.openxmlformats.org/spreadsheetml/2006/main">
  <authors>
    <author>Robyn Allen</author>
  </authors>
  <commentList>
    <comment ref="C9" authorId="0" guid="{93237B1D-60E3-4E5A-8894-0C17A86ADD5F}" shapeId="0">
      <text>
        <r>
          <rPr>
            <b/>
            <sz val="9"/>
            <color indexed="81"/>
            <rFont val="Tahoma"/>
            <family val="2"/>
          </rPr>
          <t>Robyn Allen:</t>
        </r>
        <r>
          <rPr>
            <sz val="9"/>
            <color indexed="81"/>
            <rFont val="Tahoma"/>
            <family val="2"/>
          </rPr>
          <t xml:space="preserve">
Missing vendor info
</t>
        </r>
      </text>
    </comment>
  </commentList>
</comments>
</file>

<file path=xl/comments5.xml><?xml version="1.0" encoding="utf-8"?>
<comments xmlns="http://schemas.openxmlformats.org/spreadsheetml/2006/main">
  <authors>
    <author>Ashley Murray</author>
  </authors>
  <commentList>
    <comment ref="G11" authorId="0" guid="{286118BE-E1A0-4C4A-B5D2-E22B98A1EBD5}" shapeId="0">
      <text>
        <r>
          <rPr>
            <b/>
            <sz val="9"/>
            <color indexed="81"/>
            <rFont val="Tahoma"/>
            <charset val="1"/>
          </rPr>
          <t>Ashley Murray:</t>
        </r>
        <r>
          <rPr>
            <sz val="9"/>
            <color indexed="81"/>
            <rFont val="Tahoma"/>
            <charset val="1"/>
          </rPr>
          <t xml:space="preserve">
original value of 17385637.32 amended based on email from S. Lighbourne on March 1, 2022</t>
        </r>
      </text>
    </comment>
  </commentList>
</comments>
</file>

<file path=xl/comments6.xml><?xml version="1.0" encoding="utf-8"?>
<comments xmlns="http://schemas.openxmlformats.org/spreadsheetml/2006/main">
  <authors>
    <author>Robyn Allen</author>
  </authors>
  <commentList>
    <comment ref="G30" authorId="0" guid="{24E77012-C9A3-42A0-9222-6815B674E446}" shapeId="0">
      <text>
        <r>
          <rPr>
            <b/>
            <sz val="9"/>
            <color indexed="81"/>
            <rFont val="Tahoma"/>
            <family val="2"/>
          </rPr>
          <t>Robyn Allen:</t>
        </r>
        <r>
          <rPr>
            <sz val="9"/>
            <color indexed="81"/>
            <rFont val="Tahoma"/>
            <family val="2"/>
          </rPr>
          <t xml:space="preserve">
Moved from CapEx
</t>
        </r>
      </text>
    </comment>
    <comment ref="G31" authorId="0" guid="{007F2883-D3AD-4F10-B3A2-1E8DF6739F1F}" shapeId="0">
      <text>
        <r>
          <rPr>
            <b/>
            <sz val="9"/>
            <color indexed="81"/>
            <rFont val="Tahoma"/>
            <family val="2"/>
          </rPr>
          <t>Robyn Allen:</t>
        </r>
        <r>
          <rPr>
            <sz val="9"/>
            <color indexed="81"/>
            <rFont val="Tahoma"/>
            <family val="2"/>
          </rPr>
          <t xml:space="preserve">
Moved from CapEx
</t>
        </r>
      </text>
    </comment>
    <comment ref="G32" authorId="0" guid="{ABE92FD5-97A1-4496-9DE5-D822F9974AD3}" shapeId="0">
      <text>
        <r>
          <rPr>
            <b/>
            <sz val="9"/>
            <color indexed="81"/>
            <rFont val="Tahoma"/>
            <family val="2"/>
          </rPr>
          <t>Robyn Allen:</t>
        </r>
        <r>
          <rPr>
            <sz val="9"/>
            <color indexed="81"/>
            <rFont val="Tahoma"/>
            <family val="2"/>
          </rPr>
          <t xml:space="preserve">
Moved from CapEx.
</t>
        </r>
      </text>
    </comment>
  </commentList>
</comments>
</file>

<file path=xl/comments7.xml><?xml version="1.0" encoding="utf-8"?>
<comments xmlns="http://schemas.openxmlformats.org/spreadsheetml/2006/main">
  <authors>
    <author>Robyn Allen</author>
  </authors>
  <commentList>
    <comment ref="B238" authorId="0" guid="{61DE5297-4AE5-4756-B686-F8E215D1CF2D}" shapeId="0">
      <text>
        <r>
          <rPr>
            <b/>
            <sz val="9"/>
            <color indexed="81"/>
            <rFont val="Tahoma"/>
            <family val="2"/>
          </rPr>
          <t>Robyn Allen:</t>
        </r>
        <r>
          <rPr>
            <sz val="9"/>
            <color indexed="81"/>
            <rFont val="Tahoma"/>
            <family val="2"/>
          </rPr>
          <t xml:space="preserve">
No vendor
</t>
        </r>
      </text>
    </comment>
    <comment ref="B256" authorId="0" guid="{C5E14B4C-7AD3-49D4-98A0-3620886D4083}" shapeId="0">
      <text>
        <r>
          <rPr>
            <b/>
            <sz val="9"/>
            <color indexed="81"/>
            <rFont val="Tahoma"/>
            <family val="2"/>
          </rPr>
          <t>Robyn Allen:</t>
        </r>
        <r>
          <rPr>
            <sz val="9"/>
            <color indexed="81"/>
            <rFont val="Tahoma"/>
            <family val="2"/>
          </rPr>
          <t xml:space="preserve">
Unclear
</t>
        </r>
      </text>
    </comment>
  </commentList>
</comments>
</file>

<file path=xl/comments8.xml><?xml version="1.0" encoding="utf-8"?>
<comments xmlns="http://schemas.openxmlformats.org/spreadsheetml/2006/main">
  <authors>
    <author>Robyn Allen</author>
  </authors>
  <commentList>
    <comment ref="D11" authorId="0" guid="{44A6BD0A-D5E0-481B-83C9-9F211B5B7F9D}" shapeId="0">
      <text>
        <r>
          <rPr>
            <b/>
            <sz val="9"/>
            <color indexed="81"/>
            <rFont val="Tahoma"/>
            <family val="2"/>
          </rPr>
          <t>Robyn Allen:</t>
        </r>
        <r>
          <rPr>
            <sz val="9"/>
            <color indexed="81"/>
            <rFont val="Tahoma"/>
            <family val="2"/>
          </rPr>
          <t xml:space="preserve">
No description
</t>
        </r>
      </text>
    </comment>
    <comment ref="D25" authorId="0" guid="{D570AB3B-A075-46BE-B181-FAFAD687B5EA}" shapeId="0">
      <text>
        <r>
          <rPr>
            <b/>
            <sz val="9"/>
            <color indexed="81"/>
            <rFont val="Tahoma"/>
            <family val="2"/>
          </rPr>
          <t>Robyn Allen:</t>
        </r>
        <r>
          <rPr>
            <sz val="9"/>
            <color indexed="81"/>
            <rFont val="Tahoma"/>
            <family val="2"/>
          </rPr>
          <t xml:space="preserve">
No description</t>
        </r>
      </text>
    </comment>
    <comment ref="D30" authorId="0" guid="{E8EC9E4A-BD39-41D4-8B52-BBC7A2B1B5D6}" shapeId="0">
      <text>
        <r>
          <rPr>
            <b/>
            <sz val="9"/>
            <color indexed="81"/>
            <rFont val="Tahoma"/>
            <family val="2"/>
          </rPr>
          <t>Robyn Allen:</t>
        </r>
        <r>
          <rPr>
            <sz val="9"/>
            <color indexed="81"/>
            <rFont val="Tahoma"/>
            <family val="2"/>
          </rPr>
          <t xml:space="preserve">
No description 
</t>
        </r>
      </text>
    </comment>
  </commentList>
</comments>
</file>

<file path=xl/comments9.xml><?xml version="1.0" encoding="utf-8"?>
<comments xmlns="http://schemas.openxmlformats.org/spreadsheetml/2006/main">
  <authors>
    <author>Robyn Allen</author>
  </authors>
  <commentList>
    <comment ref="B9" authorId="0" guid="{CB3860B2-CAAC-40B7-956C-9ABFE1FF5369}" shapeId="0">
      <text>
        <r>
          <rPr>
            <b/>
            <sz val="9"/>
            <color indexed="81"/>
            <rFont val="Tahoma"/>
            <charset val="1"/>
          </rPr>
          <t>Robyn Allen:</t>
        </r>
        <r>
          <rPr>
            <sz val="9"/>
            <color indexed="81"/>
            <rFont val="Tahoma"/>
            <charset val="1"/>
          </rPr>
          <t xml:space="preserve">
Missing Vendor
</t>
        </r>
      </text>
    </comment>
  </commentList>
</comments>
</file>

<file path=xl/sharedStrings.xml><?xml version="1.0" encoding="utf-8"?>
<sst xmlns="http://schemas.openxmlformats.org/spreadsheetml/2006/main" count="7949" uniqueCount="3286">
  <si>
    <t xml:space="preserve">Ministry/Department: </t>
  </si>
  <si>
    <t xml:space="preserve">DESCRIPTION OF EXPENDITURE </t>
  </si>
  <si>
    <t xml:space="preserve">$ AMOUNT </t>
  </si>
  <si>
    <t xml:space="preserve">TOTAL </t>
  </si>
  <si>
    <t>#</t>
  </si>
  <si>
    <t>UNPAID INVOICES - RECURRENT</t>
  </si>
  <si>
    <t>UNPAID INVOICES - CAPITAL</t>
  </si>
  <si>
    <t>PAYMENT DUE  DATE</t>
  </si>
  <si>
    <t>UNPAID INVOICES - SOEs</t>
  </si>
  <si>
    <t>VENDOR NAME</t>
  </si>
  <si>
    <t xml:space="preserve">VENDOR ID </t>
  </si>
  <si>
    <t>Ministry/Department: Ministry of Finance</t>
  </si>
  <si>
    <t>Installation of cat6 cabling</t>
  </si>
  <si>
    <t>Heavy Marine &amp;Foundations Ltd.</t>
  </si>
  <si>
    <t>Sandy  Bottom Project</t>
  </si>
  <si>
    <t>December 2021</t>
  </si>
  <si>
    <t>Bahamas Stripping</t>
  </si>
  <si>
    <t>Various Basketball Courts</t>
  </si>
  <si>
    <t>Caribbean Pavement Solutions</t>
  </si>
  <si>
    <t>Exuma Road Improvement</t>
  </si>
  <si>
    <t>Antllio Holdings Company Ltd.</t>
  </si>
  <si>
    <t>unit 5 Western View Apartment Complex</t>
  </si>
  <si>
    <t>Etienne Dupuch Jr. Publications Ltd</t>
  </si>
  <si>
    <t>Legal Fees</t>
  </si>
  <si>
    <t>December 2017</t>
  </si>
  <si>
    <t>October 2021</t>
  </si>
  <si>
    <t>September 2021</t>
  </si>
  <si>
    <t>Lewis &amp; Longley</t>
  </si>
  <si>
    <t>Teetering Investments Ltd</t>
  </si>
  <si>
    <t>Summerwind's Group</t>
  </si>
  <si>
    <t>Abaco caribbean Holdings Ltd</t>
  </si>
  <si>
    <t>Fof Hill Community Centre Project</t>
  </si>
  <si>
    <t>H1929</t>
  </si>
  <si>
    <t>B5002</t>
  </si>
  <si>
    <t>C5008</t>
  </si>
  <si>
    <t>A3003</t>
  </si>
  <si>
    <t>I0295</t>
  </si>
  <si>
    <t>IslandWide Cabling</t>
  </si>
  <si>
    <t>E0016</t>
  </si>
  <si>
    <t>L1287</t>
  </si>
  <si>
    <t>Head : 023</t>
  </si>
  <si>
    <t>Ministry/Department: Bahamas Customs</t>
  </si>
  <si>
    <t>Bahamas Business Solutions</t>
  </si>
  <si>
    <t>B2316</t>
  </si>
  <si>
    <t>Part to Repair copier</t>
  </si>
  <si>
    <t>Toners</t>
  </si>
  <si>
    <t>Repair of Copier-Lerox 3615</t>
  </si>
  <si>
    <t>25/12/2021</t>
  </si>
  <si>
    <t>Bahamas Ferries</t>
  </si>
  <si>
    <t>B1597</t>
  </si>
  <si>
    <t>Freight</t>
  </si>
  <si>
    <t>B.O.S.S.</t>
  </si>
  <si>
    <t>B0004</t>
  </si>
  <si>
    <t>Calendars</t>
  </si>
  <si>
    <t>16/12/2021</t>
  </si>
  <si>
    <t>Battery &amp; Tyre Specialist</t>
  </si>
  <si>
    <t>B0108</t>
  </si>
  <si>
    <t>(2) Rear Tires for lawnmower</t>
  </si>
  <si>
    <t>21/08/2021</t>
  </si>
  <si>
    <t>Battery</t>
  </si>
  <si>
    <t>Bahamas Bus &amp; Truck</t>
  </si>
  <si>
    <t>B0027</t>
  </si>
  <si>
    <t>Transmission Pan- 2016 Jeep Wrangler (inagua)</t>
  </si>
  <si>
    <t>31/12/2021</t>
  </si>
  <si>
    <t>Caves Village Veterinary</t>
  </si>
  <si>
    <t>C5734</t>
  </si>
  <si>
    <t xml:space="preserve">Medication for Customs canine </t>
  </si>
  <si>
    <t>C5344</t>
  </si>
  <si>
    <t>HP 202A (yellow, Magenta, Cyan, Black)</t>
  </si>
  <si>
    <t>Customs Computers</t>
  </si>
  <si>
    <t>C0169</t>
  </si>
  <si>
    <t>Kingston Exodia 32Gb Flash Drive</t>
  </si>
  <si>
    <t>6ft. HDMI Cables/Display Port to HDMI Adapter</t>
  </si>
  <si>
    <t xml:space="preserve">Friendly Motors </t>
  </si>
  <si>
    <t>F0335</t>
  </si>
  <si>
    <t>Replacement Parts/Labour to VEH.#AG6364</t>
  </si>
  <si>
    <t>Going Places Travel</t>
  </si>
  <si>
    <t>G2127</t>
  </si>
  <si>
    <t xml:space="preserve">Travel </t>
  </si>
  <si>
    <t>Harding's Security</t>
  </si>
  <si>
    <t>H0009</t>
  </si>
  <si>
    <t>Key for cabinet</t>
  </si>
  <si>
    <t>23/08/2021</t>
  </si>
  <si>
    <t>Island Wire Cabling &amp; Con. Services Ltd.</t>
  </si>
  <si>
    <t>Reantal of Lift Needed to install fiber optic cabling in Gladestone frieght Terminal</t>
  </si>
  <si>
    <t>25/11/2021</t>
  </si>
  <si>
    <t>I20295</t>
  </si>
  <si>
    <t>Parts &amp; Installation of Infrastructure in the Gladestone freight terminal</t>
  </si>
  <si>
    <t>Modernistic Garden &amp; Pet Supply</t>
  </si>
  <si>
    <t>M0272</t>
  </si>
  <si>
    <t>Food for Customs canine</t>
  </si>
  <si>
    <t>Purtian Chemicals</t>
  </si>
  <si>
    <t>P0879</t>
  </si>
  <si>
    <t>Pine Cleaner, Bleach, &amp; Rose Dish Liquid</t>
  </si>
  <si>
    <t>Shirley Enterprises</t>
  </si>
  <si>
    <t>S0234</t>
  </si>
  <si>
    <t>Tires, Blade, Belt for Lawnmower</t>
  </si>
  <si>
    <t>22/10/2021</t>
  </si>
  <si>
    <t>Solomons' Super centre</t>
  </si>
  <si>
    <t>S2685</t>
  </si>
  <si>
    <t>Fridge for canine kennel</t>
  </si>
  <si>
    <t>13/12/2021</t>
  </si>
  <si>
    <t>Super Value</t>
  </si>
  <si>
    <t>S0040</t>
  </si>
  <si>
    <t>Drinks for Auction Team</t>
  </si>
  <si>
    <t>Sandy's Café</t>
  </si>
  <si>
    <t>W1862</t>
  </si>
  <si>
    <t>Food for Auction Team</t>
  </si>
  <si>
    <t>Sanpin Motors Limited</t>
  </si>
  <si>
    <t>S0002</t>
  </si>
  <si>
    <t>Service of Vehicles-#GV4085-2014 Kia Rio, #AG6366-2015 Kia Shortage</t>
  </si>
  <si>
    <t>Service and Repairs too VEH#2610</t>
  </si>
  <si>
    <t>TOTAL:</t>
  </si>
  <si>
    <t>Marlin Marine</t>
  </si>
  <si>
    <t>M0853</t>
  </si>
  <si>
    <t>(2) Golf Carts</t>
  </si>
  <si>
    <t>Air  Ambulance</t>
  </si>
  <si>
    <t>A0626</t>
  </si>
  <si>
    <t>COVID-19 Emergency Flights</t>
  </si>
  <si>
    <t>Past Due</t>
  </si>
  <si>
    <t>Bahamasevac Charter &amp; Cargo</t>
  </si>
  <si>
    <t>B5869</t>
  </si>
  <si>
    <t>Bahamas Waste</t>
  </si>
  <si>
    <t>B0080</t>
  </si>
  <si>
    <t>Bahamas Waste Management</t>
  </si>
  <si>
    <t>Doctors Hospital</t>
  </si>
  <si>
    <t>D0022</t>
  </si>
  <si>
    <t>Critical care of COVID-19 patients</t>
  </si>
  <si>
    <t>Evester Bailey Thompson</t>
  </si>
  <si>
    <t>T3634</t>
  </si>
  <si>
    <t>Rental for storage of COVID-19  supplies</t>
  </si>
  <si>
    <t>OFFICE OF THE PRIME MINISTER</t>
  </si>
  <si>
    <t>AMMC</t>
  </si>
  <si>
    <t>Permanent Staff Outstanding Lump Sum Payment of $1,400.00 from 2019</t>
  </si>
  <si>
    <t>31.01.2022</t>
  </si>
  <si>
    <t xml:space="preserve">Outstanding Payment due to termination of employment in 2018. </t>
  </si>
  <si>
    <t>28.02.2022</t>
  </si>
  <si>
    <t>SHELL CROSSROADS</t>
  </si>
  <si>
    <t>Fuel for vehicles and lawncare equipment</t>
  </si>
  <si>
    <t>FORSYTHE'S COMMUNICATIONS LTD</t>
  </si>
  <si>
    <t>9.5 Construction</t>
  </si>
  <si>
    <t>Repair Wall - Studio A</t>
  </si>
  <si>
    <t>Aliv</t>
  </si>
  <si>
    <t>Amoury Company</t>
  </si>
  <si>
    <t>Service Time Clock,  Surge Protector</t>
  </si>
  <si>
    <t>Associated Press</t>
  </si>
  <si>
    <t>ENSP Service - Dec-2021</t>
  </si>
  <si>
    <t>CG Atlantic Medical Ins</t>
  </si>
  <si>
    <t>Group Medical Premium - Nov.2021</t>
  </si>
  <si>
    <t>Group Medical Premium - Dec.2021</t>
  </si>
  <si>
    <t>Avis Rent--A-Car  Freeport</t>
  </si>
  <si>
    <t>Car rental</t>
  </si>
  <si>
    <t>B &amp; H Photo &amp; Audio</t>
  </si>
  <si>
    <t>3- Way Speakers</t>
  </si>
  <si>
    <t>Basden Elevator Services</t>
  </si>
  <si>
    <t>Monthly Service Nov &amp; Dec-2021)</t>
  </si>
  <si>
    <t>Battery &amp; Tyre Specialists</t>
  </si>
  <si>
    <t>M/V Tyres</t>
  </si>
  <si>
    <t>Bethel Books &amp; Stationers</t>
  </si>
  <si>
    <t>Stationeries, Printer Ink  (Nov-Dec.2021)</t>
  </si>
  <si>
    <t>Office Supplies</t>
  </si>
  <si>
    <t>Cable bahamas Ltd</t>
  </si>
  <si>
    <t>Monthly Cable Services  (Sep.2019 - Dec.21)</t>
  </si>
  <si>
    <t>Crown Ice &amp; Refrigeration</t>
  </si>
  <si>
    <t>Drinking Water - Supplies</t>
  </si>
  <si>
    <t>Dright Rolle</t>
  </si>
  <si>
    <t>Rented Crane Service</t>
  </si>
  <si>
    <t>Eye Candy Make-up Store</t>
  </si>
  <si>
    <t>On Camera - News Make-up</t>
  </si>
  <si>
    <t>Freeport Jetwash Freeport</t>
  </si>
  <si>
    <t>M/V Gasoline</t>
  </si>
  <si>
    <t>Global Airconditioning &amp; Ref</t>
  </si>
  <si>
    <t>Repair A/C, supply motor</t>
  </si>
  <si>
    <t>Grand bahama Power Co</t>
  </si>
  <si>
    <t>Electricity</t>
  </si>
  <si>
    <t>Halt Industry</t>
  </si>
  <si>
    <t>Kelly's</t>
  </si>
  <si>
    <t>Christmas Decorations</t>
  </si>
  <si>
    <t>M.I.C General maintenance</t>
  </si>
  <si>
    <t>A/C and Plumbing Repairs</t>
  </si>
  <si>
    <t>Marketron Broadcast Solutions</t>
  </si>
  <si>
    <t>Monthly Accounts Software support</t>
  </si>
  <si>
    <t>Micronet Computers</t>
  </si>
  <si>
    <t>Computer supplies, Printer Ink</t>
  </si>
  <si>
    <t>Miller's Chemdry</t>
  </si>
  <si>
    <t xml:space="preserve">Office Cleaning </t>
  </si>
  <si>
    <t>Office Products International</t>
  </si>
  <si>
    <t>Office Supplies, Copy Paper</t>
  </si>
  <si>
    <t>Performing Right Society</t>
  </si>
  <si>
    <t>Broadcast Royalties Jul-2020  to Dec-2021</t>
  </si>
  <si>
    <t>Quality Auto Sales</t>
  </si>
  <si>
    <t>M/V  Service</t>
  </si>
  <si>
    <t>Rocky Farm Nursery</t>
  </si>
  <si>
    <t>Purchase Poinsettias and Plants</t>
  </si>
  <si>
    <t>Shell Wull Road Station</t>
  </si>
  <si>
    <t>Purchase M/V Gasoline</t>
  </si>
  <si>
    <t>StreamComedia</t>
  </si>
  <si>
    <t>Rental of Encoder</t>
  </si>
  <si>
    <t xml:space="preserve"> 12 /18 /21</t>
  </si>
  <si>
    <t>Sunrise Communications</t>
  </si>
  <si>
    <t>GPS Vehicle Tracking</t>
  </si>
  <si>
    <t>Tonya Williams</t>
  </si>
  <si>
    <t>13 Episodes - Lets Chat Program</t>
  </si>
  <si>
    <t>U.R.C.A</t>
  </si>
  <si>
    <t>Broadcast Licence Fees 2021</t>
  </si>
  <si>
    <t>Univrsal Systems &amp; Security Ltd</t>
  </si>
  <si>
    <t xml:space="preserve">Security Guard Service - Freeport </t>
  </si>
  <si>
    <t>Varity Disposable Products</t>
  </si>
  <si>
    <t>Cleaning Supplies, Tissue</t>
  </si>
  <si>
    <t>Walkers Industries Ltd</t>
  </si>
  <si>
    <t xml:space="preserve">To Service UPS </t>
  </si>
  <si>
    <t>Work Centre Ltd</t>
  </si>
  <si>
    <t>Employee Uniform</t>
  </si>
  <si>
    <t>D C Technology</t>
  </si>
  <si>
    <t>Dell Laptop</t>
  </si>
  <si>
    <t>Streamcomedia</t>
  </si>
  <si>
    <t>Encoder</t>
  </si>
  <si>
    <t>Bahamasair Holdings - Freeport</t>
  </si>
  <si>
    <t>Airfare</t>
  </si>
  <si>
    <t>Past due</t>
  </si>
  <si>
    <t>Bahamasair Holdings - Nassau</t>
  </si>
  <si>
    <t>Bahamas Telecommunications Co.</t>
  </si>
  <si>
    <t>Telecommunications</t>
  </si>
  <si>
    <t>Apr-19 to Dec-21</t>
  </si>
  <si>
    <t>Bahamas Power &amp; Light</t>
  </si>
  <si>
    <t>Feb-21 to Dec-21</t>
  </si>
  <si>
    <t>National Insurance Board</t>
  </si>
  <si>
    <t>National Insurance Contributions</t>
  </si>
  <si>
    <t>Feb-20 to Dec-21</t>
  </si>
  <si>
    <t>Water &amp; Sewerage Corp.</t>
  </si>
  <si>
    <t>Water &amp; Sewerage</t>
  </si>
  <si>
    <t>TOTAL</t>
  </si>
  <si>
    <t>A New Look Cleaning</t>
  </si>
  <si>
    <t>N/A</t>
  </si>
  <si>
    <t xml:space="preserve">Janatorial Services </t>
  </si>
  <si>
    <t>Aitken Imaging</t>
  </si>
  <si>
    <t>Marketing</t>
  </si>
  <si>
    <t xml:space="preserve">Telecommunication </t>
  </si>
  <si>
    <t>Atlantic Medical</t>
  </si>
  <si>
    <t>Group Insurance</t>
  </si>
  <si>
    <t>BTC</t>
  </si>
  <si>
    <t>3/58/21</t>
  </si>
  <si>
    <t>Hunt Law Chambers</t>
  </si>
  <si>
    <t>Legal Advice</t>
  </si>
  <si>
    <t>Mark Albury</t>
  </si>
  <si>
    <t xml:space="preserve">Airfare </t>
  </si>
  <si>
    <t>Professional Engineers Board</t>
  </si>
  <si>
    <t>Professional License</t>
  </si>
  <si>
    <t>TOTAL ADMINISTRATION &amp; SUPPORT</t>
  </si>
  <si>
    <t>6 A's Construction</t>
  </si>
  <si>
    <t>Trucking</t>
  </si>
  <si>
    <t xml:space="preserve">A&amp;D Gaitor's </t>
  </si>
  <si>
    <t xml:space="preserve">Crane Rental </t>
  </si>
  <si>
    <t>Abacays Carib Freight Management</t>
  </si>
  <si>
    <t xml:space="preserve">Freight </t>
  </si>
  <si>
    <t>Abaco Watse and Transport</t>
  </si>
  <si>
    <t>Community Cleanup</t>
  </si>
  <si>
    <t>Big Cat Equipment</t>
  </si>
  <si>
    <t>Freeport Transfer</t>
  </si>
  <si>
    <t>Innovative Solutions</t>
  </si>
  <si>
    <t xml:space="preserve">Subsurface Investigation </t>
  </si>
  <si>
    <t>Islands by Design</t>
  </si>
  <si>
    <t xml:space="preserve">Site Assessment </t>
  </si>
  <si>
    <t>Kirk Thompson</t>
  </si>
  <si>
    <t xml:space="preserve">Construction </t>
  </si>
  <si>
    <t>Lesley Johnson</t>
  </si>
  <si>
    <t>DLCF Site Plan Drawing-Houses 6 thru 10</t>
  </si>
  <si>
    <t>The Abaco Centre Project Management</t>
  </si>
  <si>
    <t>Majestic Trucking</t>
  </si>
  <si>
    <t>Phil Curry</t>
  </si>
  <si>
    <t xml:space="preserve">Cabinet Construction for Modular Uints </t>
  </si>
  <si>
    <t>Walcott's Construction</t>
  </si>
  <si>
    <t xml:space="preserve">Voice &amp; Data Grounding </t>
  </si>
  <si>
    <t>Sunrise Sanitation</t>
  </si>
  <si>
    <t>Debris Management Site</t>
  </si>
  <si>
    <t>J&amp;G Pavers</t>
  </si>
  <si>
    <t>United Sanitation Services</t>
  </si>
  <si>
    <t>TOTAL DEBRIS MANAGEMENT</t>
  </si>
  <si>
    <t>Abaco Hardware Limited</t>
  </si>
  <si>
    <t>Construction Materials</t>
  </si>
  <si>
    <t>Abacon Builders</t>
  </si>
  <si>
    <t>Construction</t>
  </si>
  <si>
    <t>Arthur Minus</t>
  </si>
  <si>
    <t>B R Neely</t>
  </si>
  <si>
    <t>Bain &amp; Sons Construction</t>
  </si>
  <si>
    <t>Balance on PO is 50.00</t>
  </si>
  <si>
    <t>Big Hughs Construction</t>
  </si>
  <si>
    <t>C.L.C Construction</t>
  </si>
  <si>
    <t>Calvin E.Parker Construction</t>
  </si>
  <si>
    <t>Charles &amp; Charles Windows &amp; Doors</t>
  </si>
  <si>
    <t>Clearview Glass &amp; Window Repair</t>
  </si>
  <si>
    <t>Clerarview Glass &amp; Window Repair</t>
  </si>
  <si>
    <t>Craftsman Construction Company Ld.</t>
  </si>
  <si>
    <t>Custom Carpentry Service</t>
  </si>
  <si>
    <t>Daddy &amp; Son Maintenance</t>
  </si>
  <si>
    <t>Do It Right Construction</t>
  </si>
  <si>
    <t>G.B Glass Company</t>
  </si>
  <si>
    <t>G.B Quality Builders Limited</t>
  </si>
  <si>
    <t>Glory Land Construction</t>
  </si>
  <si>
    <t>GM Construction &amp; Electrical Services</t>
  </si>
  <si>
    <t>Guana Lumber Supplies Limited</t>
  </si>
  <si>
    <t>Halos Construction</t>
  </si>
  <si>
    <t>Hanna Stevenson</t>
  </si>
  <si>
    <t>Hard Rock Construction</t>
  </si>
  <si>
    <t>Invoice exceeds PO total</t>
  </si>
  <si>
    <t>Island Bedding &amp; Furniture</t>
  </si>
  <si>
    <t>J's Construction</t>
  </si>
  <si>
    <t xml:space="preserve">Kelly Freeport Ltd. </t>
  </si>
  <si>
    <t>Leland Swain</t>
  </si>
  <si>
    <t>Man-O-War Hardware</t>
  </si>
  <si>
    <t>Miller Time Builders</t>
  </si>
  <si>
    <t>Modern Air Conditioning</t>
  </si>
  <si>
    <t>Paint Fair</t>
  </si>
  <si>
    <t>Pondside Construction Ltd.</t>
  </si>
  <si>
    <t>Premier Importers</t>
  </si>
  <si>
    <t xml:space="preserve">Price Right Ltd D/B/A Maxwell's Supermarket </t>
  </si>
  <si>
    <t>Quentin Moore Sr</t>
  </si>
  <si>
    <t>Saint Bernard Project</t>
  </si>
  <si>
    <t>Skyfan Builders</t>
  </si>
  <si>
    <t>The Hardware Center</t>
  </si>
  <si>
    <t>Third Dimenson Construction</t>
  </si>
  <si>
    <t>Tri Eastern Development Ltd.</t>
  </si>
  <si>
    <t>Triple L Construction</t>
  </si>
  <si>
    <t>Utmost Construction Co Ltd.</t>
  </si>
  <si>
    <t>V.A.S Construction</t>
  </si>
  <si>
    <t>Virmar Construction</t>
  </si>
  <si>
    <t>Woodpecker Construction</t>
  </si>
  <si>
    <t>TOTAL SHRP</t>
  </si>
  <si>
    <t>Nixon's Taxi Rental</t>
  </si>
  <si>
    <t>N1243</t>
  </si>
  <si>
    <t>Transporatation of Persons</t>
  </si>
  <si>
    <t>Seaside Car Rental</t>
  </si>
  <si>
    <t>S5204</t>
  </si>
  <si>
    <t>Unique Wheel's Rental</t>
  </si>
  <si>
    <t>U0145</t>
  </si>
  <si>
    <t>C &amp; S Car Rental</t>
  </si>
  <si>
    <t>Payable through Admin. Office</t>
  </si>
  <si>
    <t>Jerome Scott</t>
  </si>
  <si>
    <t>Morton Salt</t>
  </si>
  <si>
    <t>M0959</t>
  </si>
  <si>
    <t>Office Rent(April-January)</t>
  </si>
  <si>
    <t>Fox Auto</t>
  </si>
  <si>
    <t>F1683</t>
  </si>
  <si>
    <t>Local Transportation of Goods</t>
  </si>
  <si>
    <t>HL Parts &amp; Accessories</t>
  </si>
  <si>
    <t>Paul Pinder</t>
  </si>
  <si>
    <t>Coakley's Appliance &amp; Repairs</t>
  </si>
  <si>
    <t>Fees &amp; other Charges</t>
  </si>
  <si>
    <t>M/V Lady kathreina</t>
  </si>
  <si>
    <t>M2816</t>
  </si>
  <si>
    <t>Freight &amp; Express</t>
  </si>
  <si>
    <t>Bahamas Daybreak</t>
  </si>
  <si>
    <t>M0859</t>
  </si>
  <si>
    <t>South Eastern Freight Services</t>
  </si>
  <si>
    <t>M/V Lady Rosalind</t>
  </si>
  <si>
    <t>M1341</t>
  </si>
  <si>
    <t>LaSierena Group</t>
  </si>
  <si>
    <t>Munson Shipping Co.</t>
  </si>
  <si>
    <t>Dean's Shipping  Co.</t>
  </si>
  <si>
    <t>Pirates Well Investment Co. Ltd.</t>
  </si>
  <si>
    <t>Daybreak</t>
  </si>
  <si>
    <t>M/V Bahamas Daybreak</t>
  </si>
  <si>
    <t>Gurth Dean</t>
  </si>
  <si>
    <t>m2418</t>
  </si>
  <si>
    <t>CAT Is. Mailboat</t>
  </si>
  <si>
    <t>Sun Oil Sffliates</t>
  </si>
  <si>
    <t>s3262</t>
  </si>
  <si>
    <t>Fuel July-Dec</t>
  </si>
  <si>
    <t>DEPARTMENT OF ROAD TRAFFIC</t>
  </si>
  <si>
    <t xml:space="preserve">VENDOR </t>
  </si>
  <si>
    <t>Bahamas  Ferries</t>
  </si>
  <si>
    <t>Shipping</t>
  </si>
  <si>
    <t>JUNE,2021</t>
  </si>
  <si>
    <t>Pirates Well Investment</t>
  </si>
  <si>
    <t>JUNE, 2021</t>
  </si>
  <si>
    <t>M/V Legacy</t>
  </si>
  <si>
    <t>Mail Boat</t>
  </si>
  <si>
    <t>Shipping balance owed</t>
  </si>
  <si>
    <t>Baltron Major</t>
  </si>
  <si>
    <t>Transportation of goods, Long Island</t>
  </si>
  <si>
    <t>BATTERY &amp; TYRE SPECIALIST</t>
  </si>
  <si>
    <t>Awaiting Invoice</t>
  </si>
  <si>
    <t>OFFICE PRODUCTS INTERNATIONAL</t>
  </si>
  <si>
    <t>BAM SERVICE</t>
  </si>
  <si>
    <t>Repairs Service to Vehicle</t>
  </si>
  <si>
    <t>COMMONWEALTH BUILDING SUPPLIES</t>
  </si>
  <si>
    <t>supplies for lawnmower</t>
  </si>
  <si>
    <t>WONGS RUBBER STAMP</t>
  </si>
  <si>
    <t>Stamps</t>
  </si>
  <si>
    <t>Fusion sanitizing</t>
  </si>
  <si>
    <t>Sanitizing Office CoVid19 exposure Freeport</t>
  </si>
  <si>
    <t>GB Glass</t>
  </si>
  <si>
    <t>Install plexi glass Covid19 Safety, Freeport</t>
  </si>
  <si>
    <t>KJ Janitorial &amp; Maintenance Serv.</t>
  </si>
  <si>
    <t>Janitorial Service RDTR, Freeport</t>
  </si>
  <si>
    <t>JUNE, 2020</t>
  </si>
  <si>
    <t>Record Management Archiving</t>
  </si>
  <si>
    <t>Storage Freeport</t>
  </si>
  <si>
    <t>Ministry/Department:  Post Office Department</t>
  </si>
  <si>
    <t>British Airways Cargo</t>
  </si>
  <si>
    <t>B2683</t>
  </si>
  <si>
    <t>Mail Bag Transportation</t>
  </si>
  <si>
    <t>Nov-Dec 2021</t>
  </si>
  <si>
    <t>Universal Postal Union</t>
  </si>
  <si>
    <t>U0195</t>
  </si>
  <si>
    <t>Terminal Dues for various countries</t>
  </si>
  <si>
    <t>2004 - June 2021</t>
  </si>
  <si>
    <t>Cargo Airways Imports &amp; Exports</t>
  </si>
  <si>
    <t>C5780</t>
  </si>
  <si>
    <t>January 2020</t>
  </si>
  <si>
    <t>040-0100-0001-011-2211101-15</t>
  </si>
  <si>
    <t>GOING PLACES TRAVEL</t>
  </si>
  <si>
    <t>MINISTER'S VISIT TO SATELLITE OFFICES WITH THE PURVIEW OF THE MINISTRY OF TRANSPORT &amp; HOUSING.</t>
  </si>
  <si>
    <t>040-0100-0001-011-2211110-15</t>
  </si>
  <si>
    <t xml:space="preserve">SUBSISTENCE FOR PERSONS WHO TRAVELLED </t>
  </si>
  <si>
    <t>SUBSISTENCE ALLOWANCE/PER DIEM NOT PAID.</t>
  </si>
  <si>
    <t>040-0100-0001-011-2112102-15</t>
  </si>
  <si>
    <t>M2274</t>
  </si>
  <si>
    <t>040-0100-0001-011-2251336-15</t>
  </si>
  <si>
    <t>RENTOKIL</t>
  </si>
  <si>
    <t>R0018</t>
  </si>
  <si>
    <t>SANITACT MAINTENANCE CONTRACT</t>
  </si>
  <si>
    <t>Ministry/Department: Port Department</t>
  </si>
  <si>
    <t xml:space="preserve">S1408
</t>
  </si>
  <si>
    <t>Upon Completion of services</t>
  </si>
  <si>
    <t>Tug Services</t>
  </si>
  <si>
    <t>T3405</t>
  </si>
  <si>
    <t>31/01/22</t>
  </si>
  <si>
    <t>VAT arrears for the period Sept 2019 - June 2020</t>
  </si>
  <si>
    <t>Ministry/Department: Office of the Attorney General &amp; Ministry of Legal Affairs</t>
  </si>
  <si>
    <t>Kendal C. Munnings</t>
  </si>
  <si>
    <t>M0952</t>
  </si>
  <si>
    <t>Rental of Parking Spaces - Virgina Street - Office of the Public Defender - Invoice No. 2 - 01 July 2021-31 December 2021</t>
  </si>
  <si>
    <t>Immediately</t>
  </si>
  <si>
    <t>Town &amp; Country</t>
  </si>
  <si>
    <t>T0045</t>
  </si>
  <si>
    <t>Electrostatic Fogging - Sanitizing of Freeport Office</t>
  </si>
  <si>
    <t>Kelly's Home Centre Ltd.</t>
  </si>
  <si>
    <t>K0002</t>
  </si>
  <si>
    <t>Christmas Tree and Decorations - Freedom of Information Unit</t>
  </si>
  <si>
    <t>Donald E. Thompson &amp; Associates</t>
  </si>
  <si>
    <t>D0690</t>
  </si>
  <si>
    <t>Balance of Surveying Project  - Nassau Village and Pinewood Gardens Project</t>
  </si>
  <si>
    <t>To Be Advised - Upon Completion</t>
  </si>
  <si>
    <t>WWT4 Pty Ltd</t>
  </si>
  <si>
    <t>W2129</t>
  </si>
  <si>
    <t>Invoice No. WWT4-2021-1093 - Yearly Web Hosting - Law Reform Commission</t>
  </si>
  <si>
    <t>Domestic and International Travel -  Sept to Nov. 2021</t>
  </si>
  <si>
    <t>Kikivarakis &amp; Co.</t>
  </si>
  <si>
    <t>K2139</t>
  </si>
  <si>
    <t>Professional Services Rendered - Supreme Court Action 2006/CLE/gen1203</t>
  </si>
  <si>
    <t>Bahamas Institute of Business &amp; Technology</t>
  </si>
  <si>
    <t>B6155</t>
  </si>
  <si>
    <t>Invoice No. 673 - B/O Paralegal Studies - Inmanica Dean</t>
  </si>
  <si>
    <t>Hogan Lovells</t>
  </si>
  <si>
    <t>H1887</t>
  </si>
  <si>
    <t>Professional Sevices Rendered - Invoice No. 22200145733; 22200152217; 22200169482</t>
  </si>
  <si>
    <t>Bay Shore Management</t>
  </si>
  <si>
    <t>B5006</t>
  </si>
  <si>
    <t>APEX Inc.</t>
  </si>
  <si>
    <t>A3167</t>
  </si>
  <si>
    <t>2nd Quarter - Digital Services - Invoice No. BHS-BIT-0004R - Bahamas Indistrial Tribunal</t>
  </si>
  <si>
    <t>Custom Computers</t>
  </si>
  <si>
    <t>Various Invoices - Ink and Toner</t>
  </si>
  <si>
    <t>Nassau Hotel &amp; Restaurant Supplies</t>
  </si>
  <si>
    <t>N0008</t>
  </si>
  <si>
    <t>Janitorial Cart and Trolley</t>
  </si>
  <si>
    <t xml:space="preserve">KLG Investments (Aquapure) </t>
  </si>
  <si>
    <t>K0890</t>
  </si>
  <si>
    <t>Bottles of Water</t>
  </si>
  <si>
    <t>Bahamas Office and School Supplies</t>
  </si>
  <si>
    <t>Toner</t>
  </si>
  <si>
    <t>Tops Lumber &amp; Plumbing</t>
  </si>
  <si>
    <t>T0044</t>
  </si>
  <si>
    <t>Entrance Door - Library/Research Center</t>
  </si>
  <si>
    <t>Office Products International Ltd.</t>
  </si>
  <si>
    <t>O0006</t>
  </si>
  <si>
    <t>Utility Table - Copy Machine Area</t>
  </si>
  <si>
    <t>Garden of Eden Nursery</t>
  </si>
  <si>
    <t>G1067</t>
  </si>
  <si>
    <t>Poinsettias - Christmas Materials</t>
  </si>
  <si>
    <t>Hardings Security</t>
  </si>
  <si>
    <t>Rekey Drawer - Finance Officer</t>
  </si>
  <si>
    <t>Thompson Trading Co. Ltd.</t>
  </si>
  <si>
    <t>T0034</t>
  </si>
  <si>
    <t>Lysol Disinfectant Spray</t>
  </si>
  <si>
    <t>Island Wholesale Ltd.</t>
  </si>
  <si>
    <t>I0019</t>
  </si>
  <si>
    <t>Water and Snacks for Meetings</t>
  </si>
  <si>
    <t>Work Centre Ltd.</t>
  </si>
  <si>
    <t>W2002</t>
  </si>
  <si>
    <t>Variety Disposable Products</t>
  </si>
  <si>
    <t>V0018</t>
  </si>
  <si>
    <t>Tea Supplies - Freedom of Information</t>
  </si>
  <si>
    <t>2022 Calendars Desk Pads</t>
  </si>
  <si>
    <t>Sam's Business Machines</t>
  </si>
  <si>
    <t>S1981</t>
  </si>
  <si>
    <t>Sharp Toner - PS Strachan's Printer</t>
  </si>
  <si>
    <t>Miscellaneous Office Supplies</t>
  </si>
  <si>
    <t>Toners - OAG</t>
  </si>
  <si>
    <t>Toners - Minister of State and Secretary - Printers</t>
  </si>
  <si>
    <t>Executive Motors</t>
  </si>
  <si>
    <t>E0020</t>
  </si>
  <si>
    <t>Tires &amp; Wheel Alignment - Vehicle AS9021 - AG Pinder</t>
  </si>
  <si>
    <t>Five S Maintenance</t>
  </si>
  <si>
    <t>F3069</t>
  </si>
  <si>
    <t>Cleaning Service - Industrial Tribunal - Freeport, GB - Nov and Dec 2021</t>
  </si>
  <si>
    <t>GG Fire &amp; Safety Services</t>
  </si>
  <si>
    <t>G0045</t>
  </si>
  <si>
    <t>Portable Fire Extinguishers - Industrial Tribunal - Nassau</t>
  </si>
  <si>
    <t>Ma Bowes Kitchen</t>
  </si>
  <si>
    <t>Awaiting Vendor ID</t>
  </si>
  <si>
    <t>Catering Services - Industrial Tribunal - Freeport, GB - Opening Ceremony</t>
  </si>
  <si>
    <t>Creations by Timeless</t>
  </si>
  <si>
    <t>Photography Services - Industrial Tribunal - Freeport, GB - Opening Ceremony</t>
  </si>
  <si>
    <t>NI Ltd</t>
  </si>
  <si>
    <t>N2198</t>
  </si>
  <si>
    <t>Water</t>
  </si>
  <si>
    <t>Various Office Supplies - Industrial Tribunal - Nassau</t>
  </si>
  <si>
    <t>Various Toner Cartridges - Industrial Tribunal - Nassau</t>
  </si>
  <si>
    <t>Various Office Supplies - Freedom of Information Unit</t>
  </si>
  <si>
    <t>Tenaj Tasty Catering Services</t>
  </si>
  <si>
    <t>T3617</t>
  </si>
  <si>
    <t>Balance - Catering Services - Christmas Party - Freedom of Information Unit</t>
  </si>
  <si>
    <t>Whittingham Design Consultants</t>
  </si>
  <si>
    <t>Balance due - architectural Services rendered - space planning for the Registrar General's Department</t>
  </si>
  <si>
    <t>MARINE TECH</t>
  </si>
  <si>
    <t>M2525</t>
  </si>
  <si>
    <t>FREEPORT HARBOUR COMPANY</t>
  </si>
  <si>
    <t>F0550</t>
  </si>
  <si>
    <t>VASHTI COMMUNICATIONS</t>
  </si>
  <si>
    <t>V0086</t>
  </si>
  <si>
    <t>30/12/2021</t>
  </si>
  <si>
    <t>D.C. TECHNOLOGY</t>
  </si>
  <si>
    <t>D0956</t>
  </si>
  <si>
    <t>FORSYTHES COMMUNICATIONS LTD</t>
  </si>
  <si>
    <t>F00019</t>
  </si>
  <si>
    <t>28/8/2019-9/3/2020</t>
  </si>
  <si>
    <t>NASSAU HOTEL &amp; RESTAURANTS SUPPLIES</t>
  </si>
  <si>
    <t>EXTREME SALADS</t>
  </si>
  <si>
    <t>E0613</t>
  </si>
  <si>
    <t>Staff Luncheon</t>
  </si>
  <si>
    <t>PROCHEM BAHAMAS</t>
  </si>
  <si>
    <t>P1188</t>
  </si>
  <si>
    <t>Carpet Cleaning</t>
  </si>
  <si>
    <t>19/2/2021</t>
  </si>
  <si>
    <t>HOME FABRICS</t>
  </si>
  <si>
    <t>H0030</t>
  </si>
  <si>
    <t>SANPIN MOTORS</t>
  </si>
  <si>
    <t>GUARD FORCE SECURITY</t>
  </si>
  <si>
    <t>G2618</t>
  </si>
  <si>
    <t>Security Services (NEMA)</t>
  </si>
  <si>
    <t>9/1/2021-12/31/202</t>
  </si>
  <si>
    <t>ARCHERS NURSERY</t>
  </si>
  <si>
    <t>A2845</t>
  </si>
  <si>
    <t>Plant Maintenance</t>
  </si>
  <si>
    <t>31/8/2021-31-12/2021</t>
  </si>
  <si>
    <t>Head :013</t>
  </si>
  <si>
    <t>Rentokil Initial</t>
  </si>
  <si>
    <t>Sanitact Service Fees for Period: December 1-31st, 2021</t>
  </si>
  <si>
    <t>Dec 31st,  2021</t>
  </si>
  <si>
    <t>GWS Worldwide Express Ltd</t>
  </si>
  <si>
    <t>T0030</t>
  </si>
  <si>
    <t>Plug &amp; Pay</t>
  </si>
  <si>
    <t>p2679</t>
  </si>
  <si>
    <t>Online portal payments - Passport Office Nassau</t>
  </si>
  <si>
    <t>General Post Office</t>
  </si>
  <si>
    <t>P0088</t>
  </si>
  <si>
    <t>Prepayment postal items</t>
  </si>
  <si>
    <t>Hertz Rent-A-Car</t>
  </si>
  <si>
    <t>H0853</t>
  </si>
  <si>
    <t>Rental of vehicles for visiting Diplomats</t>
  </si>
  <si>
    <t>Nov 30th, 2021</t>
  </si>
  <si>
    <t>Bellevue Business Depot</t>
  </si>
  <si>
    <t>B1106</t>
  </si>
  <si>
    <t>Office Supplies: Ink, 2022 calendars, copy paper etc</t>
  </si>
  <si>
    <t>Halt Industries</t>
  </si>
  <si>
    <t>H0053</t>
  </si>
  <si>
    <t>Cleaning Supplies</t>
  </si>
  <si>
    <t>Dec 1st, 2021</t>
  </si>
  <si>
    <t>Quality Auto</t>
  </si>
  <si>
    <t>Q0029</t>
  </si>
  <si>
    <t>Repairs &amp; maintenance to GV4518</t>
  </si>
  <si>
    <t>Tyres &amp; Batteries for Ministries fleet of vehicles</t>
  </si>
  <si>
    <t>J &amp; P Investment</t>
  </si>
  <si>
    <t>J0150</t>
  </si>
  <si>
    <t>Wire Utility Chart Three Self</t>
  </si>
  <si>
    <t>Caribbean Land Holdings</t>
  </si>
  <si>
    <t>C5260</t>
  </si>
  <si>
    <t>Rent per quarter Nov 2020 to Nov 2021 (Nov 20, Feb 21, May 21, Aug 21 &amp; Nov 21 - 5 QTRS @15,000)</t>
  </si>
  <si>
    <t xml:space="preserve">Christ Church Cathedral </t>
  </si>
  <si>
    <t>C0753</t>
  </si>
  <si>
    <t>Rent for December, 2021 @ $ 11,760.00</t>
  </si>
  <si>
    <t>The Broadcasting Corporation</t>
  </si>
  <si>
    <t>B1332</t>
  </si>
  <si>
    <t xml:space="preserve">Rent on behalf of Bahamas Information Servies for the period July 2020 - December 2021. </t>
  </si>
  <si>
    <t>Navy Lions</t>
  </si>
  <si>
    <t>N0655</t>
  </si>
  <si>
    <t>Rent on behalf of The Ministry of Tourism, Carnival Commission, Law Reform, Hotel License for the period July 2021 - December 2021.</t>
  </si>
  <si>
    <t>Pendragon Development</t>
  </si>
  <si>
    <t>P2400</t>
  </si>
  <si>
    <t>Rent on behalf of Bahamas Information Services, Freeport GB for the period August - December 2021.</t>
  </si>
  <si>
    <t>Gastroenterology Services</t>
  </si>
  <si>
    <t>G2074</t>
  </si>
  <si>
    <t>Rent on behalf of PAHO for the period November - December 2021.</t>
  </si>
  <si>
    <t>Town Center Mall</t>
  </si>
  <si>
    <t>T0483</t>
  </si>
  <si>
    <t>Rent on behalf of the Post Office Department for the period December 2021 - January 2022.</t>
  </si>
  <si>
    <t>M &amp; J Maintenance</t>
  </si>
  <si>
    <t>M0581</t>
  </si>
  <si>
    <t>Janitorial services on behalf of Garnet Justice Center, Freeport for the period December 2020 - August 2021.</t>
  </si>
  <si>
    <t>N0032</t>
  </si>
  <si>
    <t>Maintenance charges for Thompson Boulevard Building for the period January 2019 - March 2019.</t>
  </si>
  <si>
    <t>Maintenance charges for Police Dormitories for the period January 2019 - December 2019.</t>
  </si>
  <si>
    <t>Maintenance charges for Police Gate/Guard House for the period January 2019 - December 2019.</t>
  </si>
  <si>
    <t>Maintenance charges for Police Gymnasium for the period January 2019 - December 2019.</t>
  </si>
  <si>
    <t>Maintenance charges for Marsh Harbour Government for the period January 2020 - December 2020.</t>
  </si>
  <si>
    <t>Maintenance charges for J L Center for the period January 2020 - December 2020.</t>
  </si>
  <si>
    <t>Maintenance charges for Attorney General Office for the period January 2020 - December 2020.</t>
  </si>
  <si>
    <t>Maintenance charges for Poinciana Hill Building for the period January 2020 - December 2020.</t>
  </si>
  <si>
    <t>Maintenance charges for Claughton House for the period January 2020 - December 2020.</t>
  </si>
  <si>
    <t>Maintenance charges for Robinson Road Building for the period January 2020 - December 2020.</t>
  </si>
  <si>
    <t>Maintenance charges for Attorney General's Office for the period January 2021 - June 2021.</t>
  </si>
  <si>
    <t>Maintenance charges for Robinson Road Building for the period January 2021 - June 2021.</t>
  </si>
  <si>
    <t>Maintenance charges for Poinciana Hill Building for the period January 2021 - June 2021.</t>
  </si>
  <si>
    <t>Maintenance charges for J L Centre Building for the period January 2021 - June 2021.</t>
  </si>
  <si>
    <t>Maintenance charges for Marsh Harbour Government Complex for the period January 2021 - June 2021.</t>
  </si>
  <si>
    <t>Maintenance charges for Thompson Boulevard Building for the period January 2021 - June 2021.</t>
  </si>
  <si>
    <t>Maintenance charges for Claughton House for the period January 2021 - June 2021.</t>
  </si>
  <si>
    <t>Maintenance charges for Orville Turnquest Building for the period January 2021 - June 2021.</t>
  </si>
  <si>
    <t>Lease agreement for Attorney General's Office for the period July - December 2021.</t>
  </si>
  <si>
    <t>Basic Rent and Standard Maintenance for Farrington Road Building for the period April - September 2021.</t>
  </si>
  <si>
    <t>Lease agreement for Freeport Office Complex for the period October - December 2021.</t>
  </si>
  <si>
    <t>Lease agreement for Farrington Road Building for the period October - December 2021.</t>
  </si>
  <si>
    <t>Lease agreement for Wulff Road Building for the period October - December 2021.</t>
  </si>
  <si>
    <t>Lease agreement for Polyclinics for the period October - December 2021.</t>
  </si>
  <si>
    <t>Lease agreement for Gerald Bartlett Building for the period July - December 2021.</t>
  </si>
  <si>
    <t>Lease agreement for J L Center for the period July - December 2021.</t>
  </si>
  <si>
    <t>Lease agreement for JFK National Security for the period July - December 2021.</t>
  </si>
  <si>
    <t>Scotdale Industry</t>
  </si>
  <si>
    <t>S4483</t>
  </si>
  <si>
    <t>PUBLIC TREASURY/ NEED TCC(OCT-DEC 2021) 72,800.00</t>
  </si>
  <si>
    <t>Arawak Port Dev</t>
  </si>
  <si>
    <t>A2363</t>
  </si>
  <si>
    <t>FINANCE/ TCC NEEDED(NOV- DEC 2021) $30,575.66</t>
  </si>
  <si>
    <t>Jensel Bahams Ltd</t>
  </si>
  <si>
    <t>J1925</t>
  </si>
  <si>
    <t>LABOUR FREEPORT/ TCC NEED (DEC 2021) $11,667.04</t>
  </si>
  <si>
    <t>LABOUR FREEPORT/ TCC NEED (DEC 2021) $1,472.8</t>
  </si>
  <si>
    <t>Nassau Airport</t>
  </si>
  <si>
    <t>N1158</t>
  </si>
  <si>
    <t>POST OFFICCE /TCC NEED OCT- DEC 21 $1,440.60</t>
  </si>
  <si>
    <t>DEPT  METEOROLOGY TCC NEEDED OCT-DEC 2021 $5,731.86</t>
  </si>
  <si>
    <t xml:space="preserve">Alphakid </t>
  </si>
  <si>
    <t>G1440</t>
  </si>
  <si>
    <t xml:space="preserve">Colina </t>
  </si>
  <si>
    <t>C4372</t>
  </si>
  <si>
    <t>Prior years outstanding 2020 $39,823,084.88</t>
  </si>
  <si>
    <t>Genesis</t>
  </si>
  <si>
    <t>Outstanding matter from Mar 2017 to Dec 21 @ $20,102.50 (Court Case)</t>
  </si>
  <si>
    <t xml:space="preserve">Bahamas Business Solutions Ltd. </t>
  </si>
  <si>
    <t>Toner &amp; Drum - no invoice presented</t>
  </si>
  <si>
    <t>Cleaning supplies no invoice presented</t>
  </si>
  <si>
    <t>The D'Albenas Agency Ltd.</t>
  </si>
  <si>
    <t>T0015</t>
  </si>
  <si>
    <t>Cleaning &amp; Tea supplies - no invoice presented</t>
  </si>
  <si>
    <t>Pioneer Brite</t>
  </si>
  <si>
    <t>P0898</t>
  </si>
  <si>
    <t>Insurance premiums outstanding for FY 2020/21</t>
  </si>
  <si>
    <t>Sterile Spaces</t>
  </si>
  <si>
    <t>S6263</t>
  </si>
  <si>
    <t>Sanitizing Services  Covid - 19 Exuma office -August 2020</t>
  </si>
  <si>
    <t>Records Archiving and Management</t>
  </si>
  <si>
    <t>R2415</t>
  </si>
  <si>
    <t>Storage Fees- Freeport Office</t>
  </si>
  <si>
    <t>Freight Services for various Family Islands</t>
  </si>
  <si>
    <t>ZNS Broadcasting Corporation</t>
  </si>
  <si>
    <t>B4016</t>
  </si>
  <si>
    <t>Advertisement Services rendede to D.I.R</t>
  </si>
  <si>
    <t>The Nassau Guardian</t>
  </si>
  <si>
    <t>N0006</t>
  </si>
  <si>
    <t xml:space="preserve">Government Printing Department </t>
  </si>
  <si>
    <t>G1665</t>
  </si>
  <si>
    <t>Printing of Business Licence Valuation Folders</t>
  </si>
  <si>
    <t>J &amp; P Investments Co Ltd</t>
  </si>
  <si>
    <t>Purchase of 8.5 x 11 Copy Paper</t>
  </si>
  <si>
    <t xml:space="preserve">Rentokil Initial </t>
  </si>
  <si>
    <t>Yearly and Bi-annual Rental of Sanitact</t>
  </si>
  <si>
    <t>Auto Extreme Limited</t>
  </si>
  <si>
    <t>A2319</t>
  </si>
  <si>
    <t>Repairs to Government Vehicle - Exuma</t>
  </si>
  <si>
    <t xml:space="preserve">Water &amp; Sewerage </t>
  </si>
  <si>
    <t xml:space="preserve">Smith Air Conditioning &amp; Fire Protection </t>
  </si>
  <si>
    <t>KAAB Enbterprises</t>
  </si>
  <si>
    <t>K2303</t>
  </si>
  <si>
    <t>Room accommodations for officers - Covid 19 lockdown</t>
  </si>
  <si>
    <t>Forensis Technology</t>
  </si>
  <si>
    <t>F2480</t>
  </si>
  <si>
    <t>Annual Safeguard &amp; Protection Warranty Plan</t>
  </si>
  <si>
    <t>MOH/NATIONAL HEALTH INSURANCE AUTHORITY</t>
  </si>
  <si>
    <t>eClinical Works, LLC</t>
  </si>
  <si>
    <t>Electronic Health Records System Licenses and support</t>
  </si>
  <si>
    <t>Dec 31, 2021</t>
  </si>
  <si>
    <t>Inova Solutions</t>
  </si>
  <si>
    <t>Software Licenses</t>
  </si>
  <si>
    <t>KPMG</t>
  </si>
  <si>
    <t>PCTI Consultation and Support Service</t>
  </si>
  <si>
    <t>Jan 31, 2022</t>
  </si>
  <si>
    <t>Maximus Canada Services Inc.</t>
  </si>
  <si>
    <t>Claims Administration System Licenses and Implementation</t>
  </si>
  <si>
    <t>Teleios Systems Limited</t>
  </si>
  <si>
    <t>Hosting Fees</t>
  </si>
  <si>
    <t>Ministry/Department: Ministry of Agriculture, Marine Resources and Family Island Affairs</t>
  </si>
  <si>
    <t>MAILBOAT COMPANY LTD</t>
  </si>
  <si>
    <t>M2216</t>
  </si>
  <si>
    <t>Freight services for the shipping of supplies to Grand Bahama.</t>
  </si>
  <si>
    <t>Funds Committed (Purchase Order) 
Awaiting Invoice</t>
  </si>
  <si>
    <t>LED ENERGY</t>
  </si>
  <si>
    <t>L2045</t>
  </si>
  <si>
    <t>Purchase of solar light fixture for the AgroVillage at Gladstone Road Site.</t>
  </si>
  <si>
    <t>BAHAMASAIR HOLDINGS LTD</t>
  </si>
  <si>
    <t>B0085</t>
  </si>
  <si>
    <t>Standing Order - Courier services of supplies and documents to the Family Island</t>
  </si>
  <si>
    <t>ATLANTIC &amp; GULF FISHING SUPPLY</t>
  </si>
  <si>
    <t>A3245</t>
  </si>
  <si>
    <t>Purchase of fish pot construction materials for Abaco and Grand bahama communities.</t>
  </si>
  <si>
    <t>THE NASSAU GUARDIAN LTD.</t>
  </si>
  <si>
    <t>Advertisement for Agriculture Week Advertisement Notices.</t>
  </si>
  <si>
    <t>THE BROADCASTING CORPORATION</t>
  </si>
  <si>
    <t>Advertisement &amp; sponsorship for Agriculture Week Advertisement Notices.</t>
  </si>
  <si>
    <t>EXECUTIVE MOTORS</t>
  </si>
  <si>
    <t>Servicing of vehicle #GV0273.</t>
  </si>
  <si>
    <t>E &amp; U WATER COOLERS</t>
  </si>
  <si>
    <t>E0931</t>
  </si>
  <si>
    <t>Servicing and cleaning of (1) water cleaner</t>
  </si>
  <si>
    <t>THE CITY LUMBER YARD</t>
  </si>
  <si>
    <t>T0012</t>
  </si>
  <si>
    <t>Purchase of (40) 12' x 26' sheets corrigated roof</t>
  </si>
  <si>
    <t>PIRATES WELL INVESTMENT</t>
  </si>
  <si>
    <t>P0823</t>
  </si>
  <si>
    <t>Round trip from Nassau to Mayaguana to Nassau for the transfer of  a chicken trailer</t>
  </si>
  <si>
    <t>SUPER VALUE FOOD STORES LTD.</t>
  </si>
  <si>
    <t xml:space="preserve">Purchase of (5) cases of juice </t>
  </si>
  <si>
    <t>WALPOLE FEED &amp; SUPPLY</t>
  </si>
  <si>
    <t>W1118</t>
  </si>
  <si>
    <t>Purchase of (500) chick starter &amp; (2,000) egg layer crumble for the Layer Chicken Project of Emergency Food Program</t>
  </si>
  <si>
    <t>VARIETY DISPOSABLE PRODUCTS</t>
  </si>
  <si>
    <t>Purchases of (200) joy, (240) jumbo tissue, (960) soft tissue, (180) pine sol
and (10) toilet brush w/holder for Arawak &amp; Potter's Cay Dock</t>
  </si>
  <si>
    <t>MAC CONSULTANTS</t>
  </si>
  <si>
    <t>M2917</t>
  </si>
  <si>
    <t>Purchase of (1) laptop &amp; case for the Public Relation Unit</t>
  </si>
  <si>
    <t>DOZER HEAVY EQUIPMENT COMPANY</t>
  </si>
  <si>
    <t>D0026</t>
  </si>
  <si>
    <t>Cleaning and hauling of debris at the C.I. Gibson Senior High School</t>
  </si>
  <si>
    <t>D C TECHNOLOGY COMPANY LTD.</t>
  </si>
  <si>
    <t>Purchase of (1) screen protector</t>
  </si>
  <si>
    <t>COMMONWEALTH DRUG &amp; MEDICAL</t>
  </si>
  <si>
    <t>C0097</t>
  </si>
  <si>
    <t>Purchase of (2) cases of disposable masks.</t>
  </si>
  <si>
    <t>Purchase of (1) tire for vehicle #GV0188</t>
  </si>
  <si>
    <t>__________________________________</t>
  </si>
  <si>
    <t>Prepared By:</t>
  </si>
  <si>
    <t>Date</t>
  </si>
  <si>
    <t>NASSAU PAPER CO LTD</t>
  </si>
  <si>
    <t>N0010</t>
  </si>
  <si>
    <t>(4 cases)  PIN-SOL 28OZ (12)</t>
  </si>
  <si>
    <t>( 2 EACH)  HP 951 INK  (YELLOW ,CYAN, MAGENTA)</t>
  </si>
  <si>
    <t>LOWE'S PHARMACY</t>
  </si>
  <si>
    <t>L0036</t>
  </si>
  <si>
    <t>(15 ) FRONTLINE PLUS TOP SPOT #22 ,#44 AND #88</t>
  </si>
  <si>
    <t>SANPIN MOTORS LTD</t>
  </si>
  <si>
    <t>REGULAR SERVICE FOR VEHICLE # GT3715</t>
  </si>
  <si>
    <t>SHIRLEY ENTERPRISES LTD</t>
  </si>
  <si>
    <t xml:space="preserve"> (1 EACH) BEARINGS, DECK DRIVE BELT, (3 )CUTTER BLADE, BELTS</t>
  </si>
  <si>
    <t>GOVERNMENT PRINTING DEPARTMENT</t>
  </si>
  <si>
    <t>ADDITIONAL PERMIT APPLICATION FOR E-PRINTING SERVICES</t>
  </si>
  <si>
    <t>BAHAMAS FERRIES LTD</t>
  </si>
  <si>
    <t>ROUND TRIP- FREIGHT CHARGES ON LIVSTOCK TRAILER TO ABACO</t>
  </si>
  <si>
    <t>ONE WAY TRANSPORTATION OF SOIL CULTIVATOR (BUSH HOG)</t>
  </si>
  <si>
    <t>ANIMAL FEED FOR SMALL RUMINANT AT GLADSTONE ROAD FARM</t>
  </si>
  <si>
    <t>(10 CYDECTIN - MOXIDECTIN 1MG/ML</t>
  </si>
  <si>
    <t>(2)KAOLIN PECTIN SUS,(1CASE)LACTATED INJ,(5 BOTL) IVERM INJ</t>
  </si>
  <si>
    <t xml:space="preserve">(5 BOTL) XYL INJ, (3PKS) DIAZ. INJ, (10 BOTL) 50MG IV INJ,(10BOTL PHENOBARRBITAL TABS </t>
  </si>
  <si>
    <t>ATROPINE SULF,INJ, TABLETS, OXYTOCIN,</t>
  </si>
  <si>
    <t xml:space="preserve">GAUGE SPONGE, IV SET BASIC, NEEDLES BANDAGE ,SYRINGE, SHARPS, VIAL EZY DOSE 20D,OVAL EZY DOSE 8OZ </t>
  </si>
  <si>
    <t>KELLYS LUMBER YARD</t>
  </si>
  <si>
    <t>K0003</t>
  </si>
  <si>
    <t>(3 PC)  TREATED PINE #12 1" X 4" X 12'</t>
  </si>
  <si>
    <t>JEFFERS PET</t>
  </si>
  <si>
    <t>J1738</t>
  </si>
  <si>
    <t>VETERINARY DRUGS SUPPLIES FOR ANIMAL CONTROL UNIT</t>
  </si>
  <si>
    <t>WHIM AUTOMOTIVE LTD.</t>
  </si>
  <si>
    <t>W0003</t>
  </si>
  <si>
    <t>( 2 EACH)  UNIVERSAL JOINT</t>
  </si>
  <si>
    <t>REPAIRS AND PARTS FOR VEHICLE #GT3715,</t>
  </si>
  <si>
    <t>Permanent Secretary</t>
  </si>
  <si>
    <t>JOHN BULL</t>
  </si>
  <si>
    <t>J0001</t>
  </si>
  <si>
    <t>Purchase 8- 8GB USB Flash Drives for Seafood Export &amp; inspection Unit</t>
  </si>
  <si>
    <t>Purchase 6- Rubber Stamp for the Department.</t>
  </si>
  <si>
    <t>Purchase 1- Battey -GV3236</t>
  </si>
  <si>
    <t>Purchase 1 Battery- GV4627</t>
  </si>
  <si>
    <t>BAHAMAS SUPPLY AIRCONDITIONING</t>
  </si>
  <si>
    <t>B0072</t>
  </si>
  <si>
    <t>To Purchase A/C Brackets.</t>
  </si>
  <si>
    <t>Purchase (15) waste bins for Nassau &amp; Family Islands.</t>
  </si>
  <si>
    <t>FRIENDLY FORD</t>
  </si>
  <si>
    <t>F0289</t>
  </si>
  <si>
    <t>Repairs to Vehicle -GV4195</t>
  </si>
  <si>
    <t>Purchase office supplies for Nassau &amp; Family Islands.</t>
  </si>
  <si>
    <t>Purchase batteries for Seafood Export &amp; Inspection Unit.</t>
  </si>
  <si>
    <t>Purchase office Supplies for Food Safety Laboratory.</t>
  </si>
  <si>
    <t>Purchase - 10 Cases Air Freshner- Nassau and Family Islands</t>
  </si>
  <si>
    <t>THE D'ALBENAS AGENCY LTD</t>
  </si>
  <si>
    <t>Purchase (20) cases Bleach for Nassau &amp; Family Islands</t>
  </si>
  <si>
    <t>NATIONAL PLUMBING &amp; BUILDING</t>
  </si>
  <si>
    <t>N0022</t>
  </si>
  <si>
    <t>Purchase (2) bags Cement to repair Sewer at Office.</t>
  </si>
  <si>
    <t>KELLYS HOME CENTRE LTD.</t>
  </si>
  <si>
    <t>Purchase PVC pipes to  repair Sewer at Office.</t>
  </si>
  <si>
    <t>HANNA'S LTD.</t>
  </si>
  <si>
    <t>H1204</t>
  </si>
  <si>
    <t>COLD ZONE AIR CONDITIONING</t>
  </si>
  <si>
    <t>C5068</t>
  </si>
  <si>
    <t>Purchase A/C Brackets and Service A/C Units- Cat Island</t>
  </si>
  <si>
    <t>S.H.S.S ENTERPRISES</t>
  </si>
  <si>
    <t>S6379</t>
  </si>
  <si>
    <t>Purchase (20) Led Energy Lightbulbs for Office- East Bay.</t>
  </si>
  <si>
    <t>BAHAMAS SAFETY SOLUTIONS</t>
  </si>
  <si>
    <t>B5974</t>
  </si>
  <si>
    <t>Purchase Laboratory Chemicals for Chemistry Lab</t>
  </si>
  <si>
    <t>SCIENTIFIC SUPPLIES/TECHNOLOGY</t>
  </si>
  <si>
    <t>S0106</t>
  </si>
  <si>
    <t>Purchase (60) batteries for Research &amp; Conservation Unit</t>
  </si>
  <si>
    <t>NSI SOLUTIONS, INC.</t>
  </si>
  <si>
    <t>N2171</t>
  </si>
  <si>
    <t>Purchase Proficiency Test Samples- Microbiology Lab.</t>
  </si>
  <si>
    <t>AUTO ZONE DIAGNOSTIC CENTER</t>
  </si>
  <si>
    <t>A2117</t>
  </si>
  <si>
    <t>Replace Temperature Sensor- GV4628</t>
  </si>
  <si>
    <t>HENRY TROEMNER LLC.</t>
  </si>
  <si>
    <t>H1907</t>
  </si>
  <si>
    <t>Purchase Calibration Service- Food Safety Laboratory</t>
  </si>
  <si>
    <t>Junior Johnson Construction</t>
  </si>
  <si>
    <t>J1992</t>
  </si>
  <si>
    <t>Repair Packing House Cat Island 5% Retention Contract</t>
  </si>
  <si>
    <t xml:space="preserve"> March 2022</t>
  </si>
  <si>
    <t>Platinum Classic</t>
  </si>
  <si>
    <t>P2647</t>
  </si>
  <si>
    <t>Repairs to Packing House - Hatchet Bay Eleuthera</t>
  </si>
  <si>
    <t>Axum Architecture Ltd.</t>
  </si>
  <si>
    <t>A1680</t>
  </si>
  <si>
    <t xml:space="preserve"> February - May 2022</t>
  </si>
  <si>
    <t>Telecommunication (NEMA)</t>
  </si>
  <si>
    <t>Container Fee (NEMA)</t>
  </si>
  <si>
    <t>Airtime Subscription Fees (NEMA)</t>
  </si>
  <si>
    <t>Tyre Repair/Roadside Service (NEMA)</t>
  </si>
  <si>
    <t>12/23/15-6/15/7</t>
  </si>
  <si>
    <t>Laptop,Battery back-up, Outlet Outbreaker &amp; windows 10 Upgrade (NEMA)</t>
  </si>
  <si>
    <t>VHF Base Radio Stations &amp; Repeaters (NEMA)</t>
  </si>
  <si>
    <t>URN (NEMA)</t>
  </si>
  <si>
    <t>Xmas Decorations (NEMA)</t>
  </si>
  <si>
    <t>Vehicle Repair &amp; labour (NEMA)</t>
  </si>
  <si>
    <t>GLOBAL TECH</t>
  </si>
  <si>
    <t xml:space="preserve">ALARM </t>
  </si>
  <si>
    <t>Head : 022</t>
  </si>
  <si>
    <t>Cable Bahamas</t>
  </si>
  <si>
    <t>C0005</t>
  </si>
  <si>
    <t>Cable bill for the month of December 2021 &amp; January 2022</t>
  </si>
  <si>
    <t>Freeport Jetwash</t>
  </si>
  <si>
    <t>F0006</t>
  </si>
  <si>
    <t>Service of Gov. Vehicle LP #3245</t>
  </si>
  <si>
    <t>KMW Battery &amp; Tyre</t>
  </si>
  <si>
    <t>K0083</t>
  </si>
  <si>
    <t xml:space="preserve">Road service </t>
  </si>
  <si>
    <t>H001</t>
  </si>
  <si>
    <t>Cleaning supplies</t>
  </si>
  <si>
    <t>The Mail Boat</t>
  </si>
  <si>
    <t>T0189</t>
  </si>
  <si>
    <t>Freight delivery (Nassau -Freeport) 7 dry boxes</t>
  </si>
  <si>
    <t>Records Archiving &amp; Management</t>
  </si>
  <si>
    <t>R0044</t>
  </si>
  <si>
    <t xml:space="preserve">Record Keeping </t>
  </si>
  <si>
    <t>Willie's Janitorial Services</t>
  </si>
  <si>
    <t>W0004</t>
  </si>
  <si>
    <t xml:space="preserve">Janitorial Services </t>
  </si>
  <si>
    <t>Head : 003</t>
  </si>
  <si>
    <t>Ministry/Department: House of Assembly</t>
  </si>
  <si>
    <t xml:space="preserve">Walker Industries </t>
  </si>
  <si>
    <t>W1267</t>
  </si>
  <si>
    <t xml:space="preserve">Installing Cable to restore Telephone &amp; Internet  at </t>
  </si>
  <si>
    <t>31st Dec. 2021</t>
  </si>
  <si>
    <t xml:space="preserve">Mama's Tasty Kitchen </t>
  </si>
  <si>
    <t>M5935</t>
  </si>
  <si>
    <t>Catered House session held on 8th Dec, 2021</t>
  </si>
  <si>
    <t>Head : 006</t>
  </si>
  <si>
    <t>Ministry/Department: Cabinet Office</t>
  </si>
  <si>
    <t xml:space="preserve">The Tribune </t>
  </si>
  <si>
    <t>Government Newspaper Ads - August - Dec.2021</t>
  </si>
  <si>
    <t xml:space="preserve">The Nassau Guardian </t>
  </si>
  <si>
    <t>Government Newspaper Ads - Nov - Dec.2021</t>
  </si>
  <si>
    <t>31st dec. 2021</t>
  </si>
  <si>
    <t>Ministry of Foreign Affairs</t>
  </si>
  <si>
    <t xml:space="preserve">Overtime - Protocol Officers </t>
  </si>
  <si>
    <t>Head :019</t>
  </si>
  <si>
    <t>Ministry/Department: Department of Physical Planning</t>
  </si>
  <si>
    <t>Carol E. Martinborough</t>
  </si>
  <si>
    <t>M3497</t>
  </si>
  <si>
    <t>Reimbursement or mailing envelops to the Family Island Adminstrators on behalf of the department.</t>
  </si>
  <si>
    <t>B3128</t>
  </si>
  <si>
    <t>31/07/2021</t>
  </si>
  <si>
    <t>B1909</t>
  </si>
  <si>
    <t xml:space="preserve">SUBVENTION  OCTOMBER 2021 - DECEMBER, 2021   </t>
  </si>
  <si>
    <t>Head : 065</t>
  </si>
  <si>
    <t>001</t>
  </si>
  <si>
    <t>Hiriam Waste Management</t>
  </si>
  <si>
    <t>H2525</t>
  </si>
  <si>
    <t>Residential Waste Collection</t>
  </si>
  <si>
    <t>002</t>
  </si>
  <si>
    <t>Bahamas Fire &amp; Safety</t>
  </si>
  <si>
    <t>B1423</t>
  </si>
  <si>
    <t>Building Maintenance (Maintenance of Fire Extinqushers)</t>
  </si>
  <si>
    <t>003</t>
  </si>
  <si>
    <t>Transportation Upkeep (Parts GV4279)</t>
  </si>
  <si>
    <t>004</t>
  </si>
  <si>
    <t>Transportation Upkeep (Tyres GV2906)</t>
  </si>
  <si>
    <t>005</t>
  </si>
  <si>
    <t>Friendly Ford</t>
  </si>
  <si>
    <t>Transportation Upkeep (Rear Glass GV4778)</t>
  </si>
  <si>
    <t>006</t>
  </si>
  <si>
    <t>Quality Auto Sales Ltd</t>
  </si>
  <si>
    <t>Q0001</t>
  </si>
  <si>
    <t>Transportation Upkeep (GV0196 &amp;GV1703)</t>
  </si>
  <si>
    <t>007</t>
  </si>
  <si>
    <t>Advance Auto Paint &amp; Supplies</t>
  </si>
  <si>
    <t>A2323</t>
  </si>
  <si>
    <t>Transportation Upkeep (Paint GV2906)</t>
  </si>
  <si>
    <t>008</t>
  </si>
  <si>
    <t>Whim Automotive</t>
  </si>
  <si>
    <t>Transportation Upkeep (GV2788)</t>
  </si>
  <si>
    <t>009</t>
  </si>
  <si>
    <t>Transportation Upkeep (GV0271)</t>
  </si>
  <si>
    <t>010</t>
  </si>
  <si>
    <t>Building Maintenance ( Repair of Glass Door)</t>
  </si>
  <si>
    <t>011</t>
  </si>
  <si>
    <t>Apex Awards &amp; Sign</t>
  </si>
  <si>
    <t>A0039</t>
  </si>
  <si>
    <t>Fees &amp; Other Charges (Sign DEHS IAEA Core Group)</t>
  </si>
  <si>
    <t>012</t>
  </si>
  <si>
    <t>Transportation Upkeep (GV0257)</t>
  </si>
  <si>
    <t>013</t>
  </si>
  <si>
    <t>Bahamas Office &amp; School Supplies</t>
  </si>
  <si>
    <t>Office Supplies &amp; Stationery</t>
  </si>
  <si>
    <t>014</t>
  </si>
  <si>
    <t>Transportation Upkeep (Reprogram key T1628)</t>
  </si>
  <si>
    <t>Friendly Motors Ltd.</t>
  </si>
  <si>
    <t>Transportation Upkeep (Parts T1628)</t>
  </si>
  <si>
    <t>016</t>
  </si>
  <si>
    <t>G/H Enterprises</t>
  </si>
  <si>
    <t>G0665</t>
  </si>
  <si>
    <t>Residential Garbage Collection</t>
  </si>
  <si>
    <t>017</t>
  </si>
  <si>
    <t>Malioboro Maintenance</t>
  </si>
  <si>
    <t>M5608</t>
  </si>
  <si>
    <t>Bulkwaste Removal</t>
  </si>
  <si>
    <t>018</t>
  </si>
  <si>
    <t>Mrolle Construction</t>
  </si>
  <si>
    <t>M5574</t>
  </si>
  <si>
    <t>Black Point Exuma Disposal Site</t>
  </si>
  <si>
    <t>November &amp; December 2021</t>
  </si>
  <si>
    <t>019</t>
  </si>
  <si>
    <t>Trash It</t>
  </si>
  <si>
    <t>T3089</t>
  </si>
  <si>
    <t>020</t>
  </si>
  <si>
    <t>Sanitation Services</t>
  </si>
  <si>
    <t>S0517</t>
  </si>
  <si>
    <t>Maintenance of Family Island Landfill</t>
  </si>
  <si>
    <t>021</t>
  </si>
  <si>
    <t>Smith's Construction</t>
  </si>
  <si>
    <t>S5302</t>
  </si>
  <si>
    <t>Maintenance of Grand Bahama Transfer Station</t>
  </si>
  <si>
    <t>022</t>
  </si>
  <si>
    <t>Tuff Rock</t>
  </si>
  <si>
    <t>T3498</t>
  </si>
  <si>
    <t>Sandypoint &amp; Crossing Rock Dumpsite</t>
  </si>
  <si>
    <t>October, November &amp; December 2021</t>
  </si>
  <si>
    <t>023</t>
  </si>
  <si>
    <t>Zipline</t>
  </si>
  <si>
    <t>Z0106</t>
  </si>
  <si>
    <t>Maintenance of Mayaguana Dumpsite</t>
  </si>
  <si>
    <t>Micronet</t>
  </si>
  <si>
    <t>M0019</t>
  </si>
  <si>
    <t>Copier Contract Services</t>
  </si>
  <si>
    <t>26th , August 21</t>
  </si>
  <si>
    <t>Head : 073</t>
  </si>
  <si>
    <t>IBM BAHAMAS LIMITED</t>
  </si>
  <si>
    <t>I0036</t>
  </si>
  <si>
    <t>MAINTENANCE SUPPORT OF POWER 8 SYSTEMS</t>
  </si>
  <si>
    <t>PARTIALLY INVOICED/WORK INCOMPLETE</t>
  </si>
  <si>
    <t>WALKERS INDUSTRIES LTD.</t>
  </si>
  <si>
    <t>PURCHASE INTELLIGENCE MODULE &amp; LABOUR</t>
  </si>
  <si>
    <t>PURCHASE ORDER</t>
  </si>
  <si>
    <t>COMPUTER TRAINING &amp; CONSULTING</t>
  </si>
  <si>
    <t>C3649</t>
  </si>
  <si>
    <t>MIGRATION OF PCS APPLICATION</t>
  </si>
  <si>
    <t>LIFELINE IT GROUP OF COMPANIES</t>
  </si>
  <si>
    <t>L1466</t>
  </si>
  <si>
    <t>REPLACEMENT OF BIOMETRIC READER/DATA CENTRE</t>
  </si>
  <si>
    <t>CUSTOM COMPUTERS LTD.</t>
  </si>
  <si>
    <t>PURCHASE OF HP LASER JET PRINTERS</t>
  </si>
  <si>
    <t>MICRONET LIMITED</t>
  </si>
  <si>
    <t>PURCHASE PREVENTATIVE MAINTENANCE CONTRACT</t>
  </si>
  <si>
    <t>KEITH'S CONSULTING GROUP, INC.</t>
  </si>
  <si>
    <t>K2227</t>
  </si>
  <si>
    <t>CONSULTING SERVICES</t>
  </si>
  <si>
    <t>PURCHASE OF HP OFFICEJET PRINTERS</t>
  </si>
  <si>
    <t>JOLLY ROGER LTD.</t>
  </si>
  <si>
    <t>J0012</t>
  </si>
  <si>
    <t>SERVICE OF VACUUM CLEANERS</t>
  </si>
  <si>
    <t>MADE DIGITAL</t>
  </si>
  <si>
    <t>M5936</t>
  </si>
  <si>
    <t>PURCHASE SCREEN REPLACEMENT/ADAPTERS/HUBS</t>
  </si>
  <si>
    <t>PURCHASE OF WORKSTATIONS FOR LANDS &amp; SURVEY</t>
  </si>
  <si>
    <t>SAGA CARNIVAL</t>
  </si>
  <si>
    <t>S6323</t>
  </si>
  <si>
    <t>PURCHASE OF HP ENVY LAPTOPS</t>
  </si>
  <si>
    <t>PURCHASE OF LAPTOP BAGS &amp; ADAPTERS</t>
  </si>
  <si>
    <t>PURCHASE OF LENOVO LAPTOPS</t>
  </si>
  <si>
    <t>SSC0233 LTD.</t>
  </si>
  <si>
    <t>S6393</t>
  </si>
  <si>
    <t>PURCHASE OF LAPTOPS &amp; LAPTOP BAGS</t>
  </si>
  <si>
    <t>BAHAMAS BUSINESS SOLUTION LTD</t>
  </si>
  <si>
    <t>LEASED CPOIER/WHOLE OF GOVERNMENT</t>
  </si>
  <si>
    <t>LEASED COPIER /WHOLE OF GOVERNMENT</t>
  </si>
  <si>
    <t>B0076</t>
  </si>
  <si>
    <t>MOBILE &amp; LANDLINE/SEPT/OCT/NOV</t>
  </si>
  <si>
    <t>CABLE BAHAMAS</t>
  </si>
  <si>
    <t>C0569</t>
  </si>
  <si>
    <t>INTERNET/CABLE SERVICES/ETC.</t>
  </si>
  <si>
    <t>PROJECT/GNET ETC</t>
  </si>
  <si>
    <t>ALIV</t>
  </si>
  <si>
    <t>A3014</t>
  </si>
  <si>
    <t>MOBILE SERVICES/DECEMBER</t>
  </si>
  <si>
    <t>ERNST &amp; YOUNG (EY)</t>
  </si>
  <si>
    <t>E0027</t>
  </si>
  <si>
    <t>PROFESSIONAL SERVICES</t>
  </si>
  <si>
    <t>30/11/2021</t>
  </si>
  <si>
    <t>ZCOM SOLUTIONS</t>
  </si>
  <si>
    <t>Z0107</t>
  </si>
  <si>
    <t>WEB SERVICES/VARIOUS AGENCIES</t>
  </si>
  <si>
    <t>PURCHASE OF TV'S/WALL MOUNTS/BRACKETS</t>
  </si>
  <si>
    <t>PAST DUE</t>
  </si>
  <si>
    <t>BAHAMAS SPORTSWEAR</t>
  </si>
  <si>
    <t>S3028</t>
  </si>
  <si>
    <t>DTU - WORK SHIRTS</t>
  </si>
  <si>
    <t>KELLY'S HOME CENTRE</t>
  </si>
  <si>
    <t>FOLDING TABLES &amp; CHAIRS/MYGATEWAY SIGNUP DRIVE</t>
  </si>
  <si>
    <t>31/10/2021</t>
  </si>
  <si>
    <t>NON-WOOVEN SHOPPING BAGS/MYGATEWAY SIGNUP DRIVE</t>
  </si>
  <si>
    <t>PRINT &amp; SIGNS BAHAMAS</t>
  </si>
  <si>
    <t>P2458</t>
  </si>
  <si>
    <t>DESIGNS &amp; DECALS</t>
  </si>
  <si>
    <t>GOMEZ CATERING SERVICES</t>
  </si>
  <si>
    <t>G0276</t>
  </si>
  <si>
    <t>TEAM BUILDING EXERCISE/DECEMBER DTU</t>
  </si>
  <si>
    <t>Head : 074</t>
  </si>
  <si>
    <t>Pelican Bay</t>
  </si>
  <si>
    <t>P0178</t>
  </si>
  <si>
    <t>ACCOMMODATIONS FOR COVID AND GOVT OFFICIALS</t>
  </si>
  <si>
    <t xml:space="preserve">Head : 012 </t>
  </si>
  <si>
    <t>Parliamentary Registration Department</t>
  </si>
  <si>
    <t>Zcom Solutions</t>
  </si>
  <si>
    <t xml:space="preserve">1st stage payment- Contact Network Switch to AS400 </t>
  </si>
  <si>
    <t>08 December,21</t>
  </si>
  <si>
    <t>Note:  Statement provided but awaiting invoice.</t>
  </si>
  <si>
    <t>30/09/2020</t>
  </si>
  <si>
    <t>20/06/2020</t>
  </si>
  <si>
    <t>30/06/2019</t>
  </si>
  <si>
    <t>13/11/2019</t>
  </si>
  <si>
    <t>30/06/2020</t>
  </si>
  <si>
    <t>30/03/2020</t>
  </si>
  <si>
    <t>14/03/2021</t>
  </si>
  <si>
    <t>29/06/2021</t>
  </si>
  <si>
    <t>UNIVERSITY OF THE BAHAMAS</t>
  </si>
  <si>
    <t>A. I. D. Co. Ltd.</t>
  </si>
  <si>
    <t>I0022559</t>
  </si>
  <si>
    <t>I0022560</t>
  </si>
  <si>
    <t>I0024536</t>
  </si>
  <si>
    <t>ACRS Air Conditioning and Refrigeration Solutions</t>
  </si>
  <si>
    <t>I0024059</t>
  </si>
  <si>
    <t>I0024060</t>
  </si>
  <si>
    <t>I0025933</t>
  </si>
  <si>
    <t>I0025943</t>
  </si>
  <si>
    <t>I0024427</t>
  </si>
  <si>
    <t>I0024646</t>
  </si>
  <si>
    <t>I0025860</t>
  </si>
  <si>
    <t>Aquapure Water Co.Ltd</t>
  </si>
  <si>
    <t>I0025915</t>
  </si>
  <si>
    <t>Armoured Car Services Limited</t>
  </si>
  <si>
    <t>I0025704</t>
  </si>
  <si>
    <t>I0026032</t>
  </si>
  <si>
    <t>Asa H. Pritchard Ltd.</t>
  </si>
  <si>
    <t>I0025907</t>
  </si>
  <si>
    <t>Avantor</t>
  </si>
  <si>
    <t>I0025827</t>
  </si>
  <si>
    <t>Babb, Waydera Sherene.</t>
  </si>
  <si>
    <t>I0026031</t>
  </si>
  <si>
    <t>Bahama Health</t>
  </si>
  <si>
    <t>I0026076</t>
  </si>
  <si>
    <t>I0024357</t>
  </si>
  <si>
    <t>I0022574</t>
  </si>
  <si>
    <t>I0024055</t>
  </si>
  <si>
    <t>I0024057</t>
  </si>
  <si>
    <t>I0024056</t>
  </si>
  <si>
    <t>I0024513</t>
  </si>
  <si>
    <t>I0025946</t>
  </si>
  <si>
    <t>Bahamas Institute of Chartered Accountants</t>
  </si>
  <si>
    <t>I0025821</t>
  </si>
  <si>
    <t>Bahamas Medical &amp; Surgical Supplies Ltd.</t>
  </si>
  <si>
    <t>I0025902</t>
  </si>
  <si>
    <t>Bahamas Telecommunication Co.</t>
  </si>
  <si>
    <t>I0024413</t>
  </si>
  <si>
    <t>I0024414</t>
  </si>
  <si>
    <t>I0024415</t>
  </si>
  <si>
    <t>I0024416</t>
  </si>
  <si>
    <t>I0024417</t>
  </si>
  <si>
    <t>I0024418</t>
  </si>
  <si>
    <t>I0024419</t>
  </si>
  <si>
    <t>I0024420</t>
  </si>
  <si>
    <t>I0024421</t>
  </si>
  <si>
    <t>I0024422</t>
  </si>
  <si>
    <t>I0024423</t>
  </si>
  <si>
    <t>I0024424</t>
  </si>
  <si>
    <t>I0024425</t>
  </si>
  <si>
    <t>I0024426</t>
  </si>
  <si>
    <t>I0025460</t>
  </si>
  <si>
    <t>I0025461</t>
  </si>
  <si>
    <t>I0025462</t>
  </si>
  <si>
    <t>I0025463</t>
  </si>
  <si>
    <t>I0025469</t>
  </si>
  <si>
    <t>I0025475</t>
  </si>
  <si>
    <t>I0025476</t>
  </si>
  <si>
    <t>I0025482</t>
  </si>
  <si>
    <t>I0025488</t>
  </si>
  <si>
    <t>I0025494</t>
  </si>
  <si>
    <t>I0025495</t>
  </si>
  <si>
    <t>I0025496</t>
  </si>
  <si>
    <t>I0025497</t>
  </si>
  <si>
    <t>I0025498</t>
  </si>
  <si>
    <t>I0025996</t>
  </si>
  <si>
    <t>I0025997</t>
  </si>
  <si>
    <t>I0025998</t>
  </si>
  <si>
    <t>I0025999</t>
  </si>
  <si>
    <t>I0026000</t>
  </si>
  <si>
    <t>I0026004</t>
  </si>
  <si>
    <t>I0026005</t>
  </si>
  <si>
    <t>I0026006</t>
  </si>
  <si>
    <t>I0026007</t>
  </si>
  <si>
    <t>I0026008</t>
  </si>
  <si>
    <t>I0026009</t>
  </si>
  <si>
    <t>I0026010</t>
  </si>
  <si>
    <t>I0026011</t>
  </si>
  <si>
    <t>I0026013</t>
  </si>
  <si>
    <t>Bahamas Waste Limited</t>
  </si>
  <si>
    <t>I0024458</t>
  </si>
  <si>
    <t>Bahamasair Holdings Ltd.</t>
  </si>
  <si>
    <t>I0025947</t>
  </si>
  <si>
    <t>I0025950</t>
  </si>
  <si>
    <t>I0025948</t>
  </si>
  <si>
    <t>I0025952</t>
  </si>
  <si>
    <t>I0025993</t>
  </si>
  <si>
    <t>I0025951</t>
  </si>
  <si>
    <t>Bain's Welding &amp; Engineering</t>
  </si>
  <si>
    <t>I0025017</t>
  </si>
  <si>
    <t>Balmoral Owner's Association Ltd.</t>
  </si>
  <si>
    <t>I0025701</t>
  </si>
  <si>
    <t>I0025705</t>
  </si>
  <si>
    <t>I0025829</t>
  </si>
  <si>
    <t>I0025703</t>
  </si>
  <si>
    <t>I0025707</t>
  </si>
  <si>
    <t>Bank of The Bahamas</t>
  </si>
  <si>
    <t>I0025883</t>
  </si>
  <si>
    <t>I0024401</t>
  </si>
  <si>
    <t>I0026028</t>
  </si>
  <si>
    <t>I0026016</t>
  </si>
  <si>
    <t>I0021633</t>
  </si>
  <si>
    <t>I0023283</t>
  </si>
  <si>
    <t>I0024255</t>
  </si>
  <si>
    <t>I0024644</t>
  </si>
  <si>
    <t>Basden Elevator Services Ltd.</t>
  </si>
  <si>
    <t>I0025028</t>
  </si>
  <si>
    <t>I0025072</t>
  </si>
  <si>
    <t>I0025174</t>
  </si>
  <si>
    <t>I0025020</t>
  </si>
  <si>
    <t>I0025026</t>
  </si>
  <si>
    <t>Be Aliv Limited (Formerly ALIV)</t>
  </si>
  <si>
    <t>I0024981</t>
  </si>
  <si>
    <t>I0025854</t>
  </si>
  <si>
    <t>BeForward Co.</t>
  </si>
  <si>
    <t>I0025747</t>
  </si>
  <si>
    <t>Bioanalytical Instruments</t>
  </si>
  <si>
    <t>I0026045</t>
  </si>
  <si>
    <t>Blanco Chemical Ltd.</t>
  </si>
  <si>
    <t>I0024529</t>
  </si>
  <si>
    <t>Bloom Daily Planners</t>
  </si>
  <si>
    <t>I0022451</t>
  </si>
  <si>
    <t>Broadcasting Corporation Of The Bahamas</t>
  </si>
  <si>
    <t>I0025038</t>
  </si>
  <si>
    <t>I0025812</t>
  </si>
  <si>
    <t>I0022260</t>
  </si>
  <si>
    <t>Cable Bahamas Ltd.</t>
  </si>
  <si>
    <t>I0025455</t>
  </si>
  <si>
    <t>I0025456</t>
  </si>
  <si>
    <t>I0025457</t>
  </si>
  <si>
    <t>I0025458</t>
  </si>
  <si>
    <t>I0025459</t>
  </si>
  <si>
    <t>I0025988</t>
  </si>
  <si>
    <t>I0025989</t>
  </si>
  <si>
    <t>I0025990</t>
  </si>
  <si>
    <t>I0025991</t>
  </si>
  <si>
    <t>I0025992</t>
  </si>
  <si>
    <t>Caribbean Bottling Co. Ltd.</t>
  </si>
  <si>
    <t>I0024830</t>
  </si>
  <si>
    <t>Caribbean International Air Conditioning Services Ltd.</t>
  </si>
  <si>
    <t>I0023110</t>
  </si>
  <si>
    <t>I0025855</t>
  </si>
  <si>
    <t>I0025856</t>
  </si>
  <si>
    <t>I0025857</t>
  </si>
  <si>
    <t>I0025963</t>
  </si>
  <si>
    <t>I0025971</t>
  </si>
  <si>
    <t>I0025972</t>
  </si>
  <si>
    <t>CASE</t>
  </si>
  <si>
    <t>I0025824</t>
  </si>
  <si>
    <t>I0025818</t>
  </si>
  <si>
    <t>Charlie Bee Farms</t>
  </si>
  <si>
    <t>I0025712</t>
  </si>
  <si>
    <t>Chas E Carey &amp; Son</t>
  </si>
  <si>
    <t>I0022935</t>
  </si>
  <si>
    <t>Church Hill Classics</t>
  </si>
  <si>
    <t>I0024491</t>
  </si>
  <si>
    <t>I0025815</t>
  </si>
  <si>
    <t>College Concepts, LLC</t>
  </si>
  <si>
    <t>I0024813</t>
  </si>
  <si>
    <t>Computer Ink, Toner &amp; Accessories Store</t>
  </si>
  <si>
    <t>I0024064</t>
  </si>
  <si>
    <t>Countrywide Builders &amp; Developers</t>
  </si>
  <si>
    <t>I0025015</t>
  </si>
  <si>
    <t>Custom Computers Limited</t>
  </si>
  <si>
    <t>I0024828</t>
  </si>
  <si>
    <t>I0024074</t>
  </si>
  <si>
    <t>I0024476</t>
  </si>
  <si>
    <t>I0025858</t>
  </si>
  <si>
    <t>Darville Packaging, Ltd.</t>
  </si>
  <si>
    <t>I0023269</t>
  </si>
  <si>
    <t>DEPARTMENT OF ARCHIVES</t>
  </si>
  <si>
    <t>I0023268</t>
  </si>
  <si>
    <t>Digital Library of the Caribbean</t>
  </si>
  <si>
    <t>I0024372</t>
  </si>
  <si>
    <t>I0025016</t>
  </si>
  <si>
    <t>E &amp; U Water Coolers</t>
  </si>
  <si>
    <t>I0025698</t>
  </si>
  <si>
    <t>Ecolab Ltd. - Bahamas</t>
  </si>
  <si>
    <t>I0024580</t>
  </si>
  <si>
    <t>Eden Well</t>
  </si>
  <si>
    <t>I0024431</t>
  </si>
  <si>
    <t>I0025700</t>
  </si>
  <si>
    <t>I0025746</t>
  </si>
  <si>
    <t>EDUCA VISION INC.</t>
  </si>
  <si>
    <t>I0024501</t>
  </si>
  <si>
    <t>EPIC BATTERIES LTD</t>
  </si>
  <si>
    <t>I0025859</t>
  </si>
  <si>
    <t>eThink Education, LLC</t>
  </si>
  <si>
    <t>I0023285</t>
  </si>
  <si>
    <t>ExLibris (USA) Inc.</t>
  </si>
  <si>
    <t>I0022938</t>
  </si>
  <si>
    <t>I0024485</t>
  </si>
  <si>
    <t>Farrington, Khambrel Dominique Everette.</t>
  </si>
  <si>
    <t>I0025782</t>
  </si>
  <si>
    <t>I0025970</t>
  </si>
  <si>
    <t>Fernander, Jonopia A.</t>
  </si>
  <si>
    <t>I0026086</t>
  </si>
  <si>
    <t>Fiber Electrical Co. Ltd. (formerly Adderley Ranrick)</t>
  </si>
  <si>
    <t>I0025733</t>
  </si>
  <si>
    <t>Forsythe's Commmunications Ltd.</t>
  </si>
  <si>
    <t>I0025050</t>
  </si>
  <si>
    <t>I0025051</t>
  </si>
  <si>
    <t>I0025055</t>
  </si>
  <si>
    <t>Frank Hanna Co., Ltd.</t>
  </si>
  <si>
    <t>I0023441</t>
  </si>
  <si>
    <t>I0023822</t>
  </si>
  <si>
    <t>I0025040</t>
  </si>
  <si>
    <t>I0024044</t>
  </si>
  <si>
    <t>GOBI Library Solutions from EBSCO</t>
  </si>
  <si>
    <t>I0023288</t>
  </si>
  <si>
    <t>I002370</t>
  </si>
  <si>
    <t>Golfstream Petroleum &amp; Energy</t>
  </si>
  <si>
    <t>I0025710</t>
  </si>
  <si>
    <t>Grand Sun Investments Ltd.</t>
  </si>
  <si>
    <t>I0025840</t>
  </si>
  <si>
    <t>I0025838</t>
  </si>
  <si>
    <t>I0025839</t>
  </si>
  <si>
    <t>I0025841</t>
  </si>
  <si>
    <t>I0025740</t>
  </si>
  <si>
    <t>I0025734</t>
  </si>
  <si>
    <t>I0026042</t>
  </si>
  <si>
    <t>Harold Road Business Centre</t>
  </si>
  <si>
    <t>I0025910</t>
  </si>
  <si>
    <t>Harrold Road Business Centre</t>
  </si>
  <si>
    <t>I0024509</t>
  </si>
  <si>
    <t>I0025942</t>
  </si>
  <si>
    <t>I0025934</t>
  </si>
  <si>
    <t>Heavenly Palms Plants and Farm Company Ltd.</t>
  </si>
  <si>
    <t>I0025727</t>
  </si>
  <si>
    <t>HENAN DAFANG HEAVY MACHINE CO.,LTD</t>
  </si>
  <si>
    <t>I0023453</t>
  </si>
  <si>
    <t>Higgs &amp; Johnson</t>
  </si>
  <si>
    <t>I0026050</t>
  </si>
  <si>
    <t>I0025749</t>
  </si>
  <si>
    <t>I0025977</t>
  </si>
  <si>
    <t>HungerRush, LLC</t>
  </si>
  <si>
    <t>I0025024</t>
  </si>
  <si>
    <t>IBM Bahamas Limited</t>
  </si>
  <si>
    <t>I0024054</t>
  </si>
  <si>
    <t>Idox Software Ltd.</t>
  </si>
  <si>
    <t>I0024499</t>
  </si>
  <si>
    <t>I0025955</t>
  </si>
  <si>
    <t>Infinity Communications</t>
  </si>
  <si>
    <t>I0026017</t>
  </si>
  <si>
    <t>Iron Fist Welding</t>
  </si>
  <si>
    <t>I0025049</t>
  </si>
  <si>
    <t>ITHAKA</t>
  </si>
  <si>
    <t>I0025826</t>
  </si>
  <si>
    <t>ITMS Group Inc.</t>
  </si>
  <si>
    <t>I0024798</t>
  </si>
  <si>
    <t>J &amp; P Investments Co. Ltd. (formerly J&amp;P Office Furniture)</t>
  </si>
  <si>
    <t>I0023435</t>
  </si>
  <si>
    <t>I0024067</t>
  </si>
  <si>
    <t>I0024066</t>
  </si>
  <si>
    <t>J.S. Johnson &amp; Company Ltd.</t>
  </si>
  <si>
    <t>I0024760</t>
  </si>
  <si>
    <t>I0024762</t>
  </si>
  <si>
    <t>I0024764</t>
  </si>
  <si>
    <t>I0024837</t>
  </si>
  <si>
    <t>I0024838</t>
  </si>
  <si>
    <t>I0024839</t>
  </si>
  <si>
    <t>I0024766</t>
  </si>
  <si>
    <t>I0024768</t>
  </si>
  <si>
    <t>I0024770</t>
  </si>
  <si>
    <t>I0024772</t>
  </si>
  <si>
    <t>I0024774</t>
  </si>
  <si>
    <t>I0024776</t>
  </si>
  <si>
    <t>I0024778</t>
  </si>
  <si>
    <t>I0024780</t>
  </si>
  <si>
    <t>I0024840</t>
  </si>
  <si>
    <t>I0024841</t>
  </si>
  <si>
    <t>I0024842</t>
  </si>
  <si>
    <t>I0024843</t>
  </si>
  <si>
    <t>I0024844</t>
  </si>
  <si>
    <t>I0024845</t>
  </si>
  <si>
    <t>I0024846</t>
  </si>
  <si>
    <t>I0024847</t>
  </si>
  <si>
    <t>I0024782</t>
  </si>
  <si>
    <t>I0024784</t>
  </si>
  <si>
    <t>I0024786</t>
  </si>
  <si>
    <t>I0024788</t>
  </si>
  <si>
    <t>I0024790</t>
  </si>
  <si>
    <t>I0024848</t>
  </si>
  <si>
    <t>I0024849</t>
  </si>
  <si>
    <t>I0024850</t>
  </si>
  <si>
    <t>I0024851</t>
  </si>
  <si>
    <t>I0024852</t>
  </si>
  <si>
    <t>John Bull Limited</t>
  </si>
  <si>
    <t>I0024408</t>
  </si>
  <si>
    <t>John Wiley &amp; Sons, Inc.</t>
  </si>
  <si>
    <t>I0023941</t>
  </si>
  <si>
    <t>I0024041</t>
  </si>
  <si>
    <t>I0026026</t>
  </si>
  <si>
    <t>Kelly's Freeport Limited</t>
  </si>
  <si>
    <t>I0025697</t>
  </si>
  <si>
    <t>I0025916</t>
  </si>
  <si>
    <t>I0025923</t>
  </si>
  <si>
    <t>I0025300</t>
  </si>
  <si>
    <t>I0024831</t>
  </si>
  <si>
    <t>I0025908</t>
  </si>
  <si>
    <t>I0025944</t>
  </si>
  <si>
    <t>I0024081</t>
  </si>
  <si>
    <t>I0024085</t>
  </si>
  <si>
    <t>I0024083</t>
  </si>
  <si>
    <t>LC Investments Ltd.</t>
  </si>
  <si>
    <t>I0026052</t>
  </si>
  <si>
    <t>LeBonds Electric Motors &amp; Generator</t>
  </si>
  <si>
    <t>I0025001</t>
  </si>
  <si>
    <t>Library of Congress</t>
  </si>
  <si>
    <t>I0025751</t>
  </si>
  <si>
    <t>Lightbourn Trading Co. Ltd.</t>
  </si>
  <si>
    <t>I0024818</t>
  </si>
  <si>
    <t>Maecal Electronics</t>
  </si>
  <si>
    <t>I0025750</t>
  </si>
  <si>
    <t>Mainstreet Laundromat</t>
  </si>
  <si>
    <t>I0025885</t>
  </si>
  <si>
    <t>I0025884</t>
  </si>
  <si>
    <t>I0025928</t>
  </si>
  <si>
    <t>I0025927</t>
  </si>
  <si>
    <t>Me and My Big Ideas</t>
  </si>
  <si>
    <t>I0025752</t>
  </si>
  <si>
    <t>Media Enterprises Ltd.</t>
  </si>
  <si>
    <t>I0024493</t>
  </si>
  <si>
    <t>I0024494</t>
  </si>
  <si>
    <t>I0025781</t>
  </si>
  <si>
    <t>Micronet Business Technology</t>
  </si>
  <si>
    <t>I0025901</t>
  </si>
  <si>
    <t>I0025013</t>
  </si>
  <si>
    <t>I0025924</t>
  </si>
  <si>
    <t>NACAS</t>
  </si>
  <si>
    <t>I0026048</t>
  </si>
  <si>
    <t>Nassau Guardian Ltd.</t>
  </si>
  <si>
    <t>I0025037</t>
  </si>
  <si>
    <t>Nomolos Ltd</t>
  </si>
  <si>
    <t>I0026051</t>
  </si>
  <si>
    <t>Original Patties Bakery Ltd.</t>
  </si>
  <si>
    <t>I0025894</t>
  </si>
  <si>
    <t>Paul's Air Conditioning &amp; Refrigeration</t>
  </si>
  <si>
    <t>I0022948</t>
  </si>
  <si>
    <t>I0022949</t>
  </si>
  <si>
    <t>I0022947</t>
  </si>
  <si>
    <t>I0022946</t>
  </si>
  <si>
    <t>I0023060</t>
  </si>
  <si>
    <t>I0024075</t>
  </si>
  <si>
    <t>I0025000</t>
  </si>
  <si>
    <t>Pearson Education</t>
  </si>
  <si>
    <t>I0026025</t>
  </si>
  <si>
    <t>Pearson Education (UK)</t>
  </si>
  <si>
    <t>I0024803</t>
  </si>
  <si>
    <t>I0023940</t>
  </si>
  <si>
    <t>Pelican Bay Hotel</t>
  </si>
  <si>
    <t>I0025748</t>
  </si>
  <si>
    <t>I0025835</t>
  </si>
  <si>
    <t>I0025836</t>
  </si>
  <si>
    <t>I0025837</t>
  </si>
  <si>
    <t xml:space="preserve">Philippine Institute of Pure </t>
  </si>
  <si>
    <t>I0026024</t>
  </si>
  <si>
    <t>I0025965</t>
  </si>
  <si>
    <t>Ports International Ltd.</t>
  </si>
  <si>
    <t>I0025937</t>
  </si>
  <si>
    <t>I0025938</t>
  </si>
  <si>
    <t>Premier Importers Ltd.</t>
  </si>
  <si>
    <t>I0025930</t>
  </si>
  <si>
    <t>I0025911</t>
  </si>
  <si>
    <t>I0025909</t>
  </si>
  <si>
    <t>Professional Fire &amp; Safety Services</t>
  </si>
  <si>
    <t>I0023589</t>
  </si>
  <si>
    <t>Professional Pest Control</t>
  </si>
  <si>
    <t>I0023827</t>
  </si>
  <si>
    <t>I0025042</t>
  </si>
  <si>
    <t>I0025817</t>
  </si>
  <si>
    <t>Rabanzo, Lou Jayco M..</t>
  </si>
  <si>
    <t>I0025975</t>
  </si>
  <si>
    <t>I0025760</t>
  </si>
  <si>
    <t>I0025175</t>
  </si>
  <si>
    <t>Sanpin Motors Ltd.</t>
  </si>
  <si>
    <t>I0023834</t>
  </si>
  <si>
    <t>I0025702</t>
  </si>
  <si>
    <t>Serene Medical Centre</t>
  </si>
  <si>
    <t>I0025881</t>
  </si>
  <si>
    <t>Showcase Entertainment Ltd</t>
  </si>
  <si>
    <t>I0026001</t>
  </si>
  <si>
    <t>Signature Travel</t>
  </si>
  <si>
    <t>I0026037</t>
  </si>
  <si>
    <t>Silver and Associates</t>
  </si>
  <si>
    <t>I0026041</t>
  </si>
  <si>
    <t>Sir Charles Hayward Library</t>
  </si>
  <si>
    <t>I0025918</t>
  </si>
  <si>
    <t>Springshare LLC</t>
  </si>
  <si>
    <t>I0024799</t>
  </si>
  <si>
    <t>Styles, Gabrielle Raquel.</t>
  </si>
  <si>
    <t>I0025709</t>
  </si>
  <si>
    <t>Sun Oil Limited</t>
  </si>
  <si>
    <t>I0023281</t>
  </si>
  <si>
    <t>I0025706</t>
  </si>
  <si>
    <t>Teleport One (Bahamas) Ltd.</t>
  </si>
  <si>
    <t>I0024827</t>
  </si>
  <si>
    <t>The Chronicle of Higher Education</t>
  </si>
  <si>
    <t>I0024502</t>
  </si>
  <si>
    <t>The Cookie Caterer</t>
  </si>
  <si>
    <t>I0025966</t>
  </si>
  <si>
    <t>The Shipping Guy</t>
  </si>
  <si>
    <t>I0026015</t>
  </si>
  <si>
    <t>Three Kâ€™s Cleaning</t>
  </si>
  <si>
    <t>I0022131</t>
  </si>
  <si>
    <t>Tony's Cabinet Supplies</t>
  </si>
  <si>
    <t>I0022936</t>
  </si>
  <si>
    <t>I0022937</t>
  </si>
  <si>
    <t>Tribune Ltd.</t>
  </si>
  <si>
    <t>I0025685</t>
  </si>
  <si>
    <t>I0025939</t>
  </si>
  <si>
    <t>I0025941</t>
  </si>
  <si>
    <t>Turning Technologies</t>
  </si>
  <si>
    <t>I0024797</t>
  </si>
  <si>
    <t>I0025699</t>
  </si>
  <si>
    <t>I0025828</t>
  </si>
  <si>
    <t>University Risk Management &amp; Insurance Assoc.</t>
  </si>
  <si>
    <t>I0025866</t>
  </si>
  <si>
    <t>I0025726</t>
  </si>
  <si>
    <t>Walker's Industries Ltd.</t>
  </si>
  <si>
    <t>I0025696</t>
  </si>
  <si>
    <t>I0024832</t>
  </si>
  <si>
    <t>I0025898</t>
  </si>
  <si>
    <t>Webstaurant Store</t>
  </si>
  <si>
    <t>I0022266</t>
  </si>
  <si>
    <t>Williams, Keval Samson.</t>
  </si>
  <si>
    <t>I0024696</t>
  </si>
  <si>
    <t>Windmill Buying Services Ltd.</t>
  </si>
  <si>
    <t>I0023028</t>
  </si>
  <si>
    <t>Wolters Kluwer Health</t>
  </si>
  <si>
    <t>I0023938</t>
  </si>
  <si>
    <t>Wong's Rubber Stamp</t>
  </si>
  <si>
    <t>I0025904</t>
  </si>
  <si>
    <t>ZOHO Corporation Pte Ltd.</t>
  </si>
  <si>
    <t>I0022526</t>
  </si>
  <si>
    <t>PURCHASE ORDER #</t>
  </si>
  <si>
    <t>PO202100-00011</t>
  </si>
  <si>
    <t>AN ASSORTMENT OF MEDICATION FOR FIRST AID KIT</t>
  </si>
  <si>
    <t>PO202100-00019</t>
  </si>
  <si>
    <t>4 DAY AD RUN FOR 3X13 AD-COMPANIES PUBLICATION</t>
  </si>
  <si>
    <t>PO202100-00044</t>
  </si>
  <si>
    <t>ALL SEASONS FLORIST</t>
  </si>
  <si>
    <t>A1622</t>
  </si>
  <si>
    <t>FLORAL ARRANGEMENT</t>
  </si>
  <si>
    <t>PO202100-00048</t>
  </si>
  <si>
    <t>DURACELL BATTERY AA 2CT ALKALINE</t>
  </si>
  <si>
    <t>Cancelled</t>
  </si>
  <si>
    <t>PO202100-00060</t>
  </si>
  <si>
    <t>EXECUTIVE COFFEE &amp; FOODS LTD.</t>
  </si>
  <si>
    <t>E0257</t>
  </si>
  <si>
    <t xml:space="preserve">AN ASSORTMENT OF BEVERAGES </t>
  </si>
  <si>
    <t>PO202100-00064</t>
  </si>
  <si>
    <t>3X5 MARITIME MARRIAGE NOTICE OF INTENDED MARRIAGES</t>
  </si>
  <si>
    <t>PO202100-00066</t>
  </si>
  <si>
    <t>PO202100-00085</t>
  </si>
  <si>
    <t>#85A BLACK ORIGINAL LASERJET TONER CART CE285A</t>
  </si>
  <si>
    <t>PO202100-00086</t>
  </si>
  <si>
    <t>HP 202A ORIGINAL TONER CARTRIDGE BLACK LASER STANDARD</t>
  </si>
  <si>
    <t>PO202100-00087</t>
  </si>
  <si>
    <t>LEXMARK 11A3540 BLACK NYLON RIBBON 4 MILLION CHA</t>
  </si>
  <si>
    <t>PO202100-00092</t>
  </si>
  <si>
    <t xml:space="preserve">ASSORTED TEA AND CLEANING SUPPLIES </t>
  </si>
  <si>
    <t>PO202100-00096</t>
  </si>
  <si>
    <t>DEATH CERTIFICATES NUMBERED(138000-153999)</t>
  </si>
  <si>
    <t>31/03/2022</t>
  </si>
  <si>
    <t>PO202100-00097</t>
  </si>
  <si>
    <t>MARRIAGE CERTIFICATES NUMBERED(160001-176000)</t>
  </si>
  <si>
    <t>PO202100-00098</t>
  </si>
  <si>
    <t>BIRTH CERTIFICATE NUMBERED(460001-474000)</t>
  </si>
  <si>
    <t>PO202100-00099</t>
  </si>
  <si>
    <t>DEATH CERTIFICATES UNNUMBERED</t>
  </si>
  <si>
    <t>PO202100-00100</t>
  </si>
  <si>
    <t>MARRIAGES UNNUMBERED</t>
  </si>
  <si>
    <t>PO202100-00101</t>
  </si>
  <si>
    <t>HP #78A BLACK TONER CE278A LASERJET P1606</t>
  </si>
  <si>
    <t>PO202100-00113</t>
  </si>
  <si>
    <t>TO DELIVER BOX TO FREEPORT 29/11/2021</t>
  </si>
  <si>
    <t>PO202100-00129</t>
  </si>
  <si>
    <t>MARITIME MARRIAGES ADS</t>
  </si>
  <si>
    <t>PO202100-00130</t>
  </si>
  <si>
    <t>WHITE MULTIFOLD TOWEL (16/250)  9"X9.45"</t>
  </si>
  <si>
    <t>PO202100-00131</t>
  </si>
  <si>
    <t>PO202100-00134</t>
  </si>
  <si>
    <t>ESS435013RD FOLDERS FILE LEGAL RED 1/3 CUT</t>
  </si>
  <si>
    <t>1</t>
  </si>
  <si>
    <t>ATL Ferries ltd.</t>
  </si>
  <si>
    <t>A2900     (Inactive Vendor)</t>
  </si>
  <si>
    <t>Transport Officers between Docks on Bimini</t>
  </si>
  <si>
    <t>Monthly</t>
  </si>
  <si>
    <t>2</t>
  </si>
  <si>
    <t>A1600</t>
  </si>
  <si>
    <t>Monthly Rent October, November , December 2021</t>
  </si>
  <si>
    <t>3</t>
  </si>
  <si>
    <t xml:space="preserve"> Administrator - Inagua Island</t>
  </si>
  <si>
    <t>A9810CR</t>
  </si>
  <si>
    <t>Services rendered by locals during apprehension exercise (balance due).</t>
  </si>
  <si>
    <t>4</t>
  </si>
  <si>
    <t>Bahamasair</t>
  </si>
  <si>
    <t>5</t>
  </si>
  <si>
    <t>Disposal Garbage Collection (2020 and 2021 fiscal periods)</t>
  </si>
  <si>
    <t>6</t>
  </si>
  <si>
    <t>J2282</t>
  </si>
  <si>
    <t>Language Translation</t>
  </si>
  <si>
    <t>7</t>
  </si>
  <si>
    <t>Colonial Manor Holdings Ltd.</t>
  </si>
  <si>
    <t>C4786</t>
  </si>
  <si>
    <t>Rental of storage units for the Department</t>
  </si>
  <si>
    <t>Quarterly</t>
  </si>
  <si>
    <t>8</t>
  </si>
  <si>
    <t>Cut Clean Maintenance Services</t>
  </si>
  <si>
    <t>No Vendor ID</t>
  </si>
  <si>
    <t>9</t>
  </si>
  <si>
    <t>DK's Auto Works</t>
  </si>
  <si>
    <t>D2969</t>
  </si>
  <si>
    <t xml:space="preserve">Repair/replace windshield glass Abaco office </t>
  </si>
  <si>
    <t>10</t>
  </si>
  <si>
    <t>Flamingo Air</t>
  </si>
  <si>
    <t>F0811</t>
  </si>
  <si>
    <t>Payment to flights throughout Nassau &amp; the Family Islands</t>
  </si>
  <si>
    <t>11</t>
  </si>
  <si>
    <t>G. S. Landscaping</t>
  </si>
  <si>
    <t>G1630</t>
  </si>
  <si>
    <t>Yard maintenance for November and December 2021</t>
  </si>
  <si>
    <t>12</t>
  </si>
  <si>
    <t>H1596</t>
  </si>
  <si>
    <t>Office Rent for October to December 2021</t>
  </si>
  <si>
    <t>13</t>
  </si>
  <si>
    <t xml:space="preserve">Hubster Elite </t>
  </si>
  <si>
    <t>Transport officers between Docks and Airport on Bimini</t>
  </si>
  <si>
    <t>14</t>
  </si>
  <si>
    <t xml:space="preserve">Impact Waste </t>
  </si>
  <si>
    <t>I0516</t>
  </si>
  <si>
    <t>Rental of hand washing stations</t>
  </si>
  <si>
    <t>15</t>
  </si>
  <si>
    <t>Josvon Security</t>
  </si>
  <si>
    <t>J4431</t>
  </si>
  <si>
    <t>Security of Monarch House - December 2021</t>
  </si>
  <si>
    <t>16</t>
  </si>
  <si>
    <t>Lafleur, Elizabeth</t>
  </si>
  <si>
    <t>Foreign Language Allowance</t>
  </si>
  <si>
    <t>17</t>
  </si>
  <si>
    <t>Products and services for copy machines at the department (3 Fujitsu Image Scanners (Monarch House)</t>
  </si>
  <si>
    <t>18</t>
  </si>
  <si>
    <t>Reimbursement for airline ticket purchased</t>
  </si>
  <si>
    <t>19</t>
  </si>
  <si>
    <t>Nassau Aiport Development</t>
  </si>
  <si>
    <t xml:space="preserve"> Parking Fees</t>
  </si>
  <si>
    <t>20</t>
  </si>
  <si>
    <t>P0664</t>
  </si>
  <si>
    <t>Office Rent for October 2021</t>
  </si>
  <si>
    <t>21</t>
  </si>
  <si>
    <t>Reimbursement for uniform purchased</t>
  </si>
  <si>
    <t>22</t>
  </si>
  <si>
    <t>Record's Archiving Management (RAM)</t>
  </si>
  <si>
    <t>Storage of files at Freeport Office - December 2021</t>
  </si>
  <si>
    <t>23</t>
  </si>
  <si>
    <t>Superior Cleaning</t>
  </si>
  <si>
    <t>S0403</t>
  </si>
  <si>
    <t xml:space="preserve">Monthly cleaning - December 2021 </t>
  </si>
  <si>
    <t>24</t>
  </si>
  <si>
    <t>Supreme Cleaning</t>
  </si>
  <si>
    <t xml:space="preserve">Deep cleaning  and sanitizing </t>
  </si>
  <si>
    <t>25</t>
  </si>
  <si>
    <t>Trinity Ultimate Cleaning</t>
  </si>
  <si>
    <t>T3197</t>
  </si>
  <si>
    <t>Cleaning of Exuma Office - November and December 2021</t>
  </si>
  <si>
    <t>26</t>
  </si>
  <si>
    <t>Deep clean and sanitizing of airport offices 6th  December 2021</t>
  </si>
  <si>
    <t>27</t>
  </si>
  <si>
    <t>Western Air</t>
  </si>
  <si>
    <t>W0945</t>
  </si>
  <si>
    <t>Payment of flights to &amp; from the various Family Islands</t>
  </si>
  <si>
    <t>28</t>
  </si>
  <si>
    <t>M5814</t>
  </si>
  <si>
    <t>Head : 032</t>
  </si>
  <si>
    <t>Ministry/Department: Royal Bahamas Defence Force</t>
  </si>
  <si>
    <t xml:space="preserve">Propel Aviation </t>
  </si>
  <si>
    <t>P2073</t>
  </si>
  <si>
    <t>Avionics Technician Diagnosis and Troubleshooting for Garmin Avionics Flight Display Machine.</t>
  </si>
  <si>
    <t>Bahamas Welding &amp; Fire</t>
  </si>
  <si>
    <t>B0083</t>
  </si>
  <si>
    <t>Yearly Rental costs of Gas Cylinders on Coral Harbour Base</t>
  </si>
  <si>
    <t>Celebrations Party Supplies</t>
  </si>
  <si>
    <t>C1131</t>
  </si>
  <si>
    <t>Tables, Tents, Cloths, Tables for MSS handover ceremony</t>
  </si>
  <si>
    <t>GB Insulators</t>
  </si>
  <si>
    <t>Fabrication of insulator blankets for P-48</t>
  </si>
  <si>
    <t>DR Trading</t>
  </si>
  <si>
    <t>D2953</t>
  </si>
  <si>
    <t>Covid 19 Sanitization for Harbour Patrol Unit</t>
  </si>
  <si>
    <t>Marine Diesel</t>
  </si>
  <si>
    <t>M0008</t>
  </si>
  <si>
    <t>Engine Parts for P-127</t>
  </si>
  <si>
    <t>Bahamasair Holdings</t>
  </si>
  <si>
    <t>Ron's Electric Motors</t>
  </si>
  <si>
    <t>R0777</t>
  </si>
  <si>
    <t>Emergency repairs on HMBS Madeira hydraulic pump motor</t>
  </si>
  <si>
    <t>R &amp;R Medical &amp; Welding Supply</t>
  </si>
  <si>
    <t>R3174</t>
  </si>
  <si>
    <t xml:space="preserve">For Refill of gas tanks for Engineering Department </t>
  </si>
  <si>
    <t>DHL Bahamas</t>
  </si>
  <si>
    <t>D1565</t>
  </si>
  <si>
    <t>Freight for Ship spare parts</t>
  </si>
  <si>
    <t>M/V Captain "C"</t>
  </si>
  <si>
    <t>M2045</t>
  </si>
  <si>
    <t>Freight for Generator to Gun Point, Ragged Island</t>
  </si>
  <si>
    <t>M2206</t>
  </si>
  <si>
    <t>Freight for supplies to Marsh Harbour, Abaco</t>
  </si>
  <si>
    <t>Black Ink for Northern Command Base in Freeport, GB</t>
  </si>
  <si>
    <t>Brensville Suites</t>
  </si>
  <si>
    <t>B5060</t>
  </si>
  <si>
    <t>Payment for RBDF Personnel accomodations</t>
  </si>
  <si>
    <t>Dr. Winston S. Phillips</t>
  </si>
  <si>
    <t>P2076</t>
  </si>
  <si>
    <t>E-Man-U-Well</t>
  </si>
  <si>
    <t>Counselling for RBDF Personnel</t>
  </si>
  <si>
    <t>Royal Bank of Canada</t>
  </si>
  <si>
    <t>R0559</t>
  </si>
  <si>
    <t>Payment for RBDF Visa Business Platinum Card</t>
  </si>
  <si>
    <t>Tropical Exterminators</t>
  </si>
  <si>
    <t>T0143</t>
  </si>
  <si>
    <t>Prior Year Payment for services rendered in March 2019</t>
  </si>
  <si>
    <t>M &amp; E</t>
  </si>
  <si>
    <t>M2300</t>
  </si>
  <si>
    <t>Prior Year Payment - FS650049252</t>
  </si>
  <si>
    <t>Prior Year Payment - FS650048784</t>
  </si>
  <si>
    <t>Payment Request - FS650108109</t>
  </si>
  <si>
    <t>Payment Request - FS650049104</t>
  </si>
  <si>
    <t>Payment Request - FS650049755</t>
  </si>
  <si>
    <t>Payment Request - FS650049101</t>
  </si>
  <si>
    <t>Payment Request - FS650049754</t>
  </si>
  <si>
    <t>Staniel Cay Yacht Club</t>
  </si>
  <si>
    <t>S0160</t>
  </si>
  <si>
    <t xml:space="preserve">Prior Year Payments </t>
  </si>
  <si>
    <t>For Domestic and International Travel for RBDF Personnel</t>
  </si>
  <si>
    <t>Prior Year Payments - For Removal for Garbage and Medical Waste</t>
  </si>
  <si>
    <t>For Removal for Garbage and Medical Waste</t>
  </si>
  <si>
    <t>RBDF Exchange</t>
  </si>
  <si>
    <t>R0904</t>
  </si>
  <si>
    <t>Government Vouchers</t>
  </si>
  <si>
    <t>Tasty Caribbean Delights</t>
  </si>
  <si>
    <t>T1808</t>
  </si>
  <si>
    <t>For food catering services rendered to the RBDF outposts</t>
  </si>
  <si>
    <t>For fumigation services rendered to the RBDF</t>
  </si>
  <si>
    <t>Harbourside Marine</t>
  </si>
  <si>
    <t>H0274</t>
  </si>
  <si>
    <t>Prior Year Payment</t>
  </si>
  <si>
    <t>Sun Oil LTD</t>
  </si>
  <si>
    <t>S3262</t>
  </si>
  <si>
    <t>For Diesel and Gasoline delivered to the RBDF</t>
  </si>
  <si>
    <t>Pirates Wells Investment Co. Ltd</t>
  </si>
  <si>
    <t>Prior Year - Freight for goods sent to Inagua for the RBDF</t>
  </si>
  <si>
    <t>Freight for goods sent to Inagua for the RBDF</t>
  </si>
  <si>
    <t>D.C. Technology</t>
  </si>
  <si>
    <t>Freeport Oil</t>
  </si>
  <si>
    <t>F0029</t>
  </si>
  <si>
    <t>For Diesel delivered to the RBDF</t>
  </si>
  <si>
    <t>Morton Bahamas</t>
  </si>
  <si>
    <t>Prior Year Payments - May 2021</t>
  </si>
  <si>
    <t>Prior Year Payments - June 2021</t>
  </si>
  <si>
    <t>Prior Year Payments - March 2021</t>
  </si>
  <si>
    <t>Prior Year Payments - September 2021</t>
  </si>
  <si>
    <t>Prior Year Payments - November 2021</t>
  </si>
  <si>
    <t>Boulevard Service LTD</t>
  </si>
  <si>
    <t>B0164</t>
  </si>
  <si>
    <t>Prior Year Payments</t>
  </si>
  <si>
    <t>Bradford Marine</t>
  </si>
  <si>
    <t>B1944</t>
  </si>
  <si>
    <t>HMBS Cascarilla Dry Docking</t>
  </si>
  <si>
    <t>Turning Technologies LLC</t>
  </si>
  <si>
    <t>T3366</t>
  </si>
  <si>
    <t>Exam View Computer software to administer Virtual Advancement Course Examinations</t>
  </si>
  <si>
    <t>Deep South Construction</t>
  </si>
  <si>
    <t>D8223</t>
  </si>
  <si>
    <t xml:space="preserve">Sanitization of Male and Female Barracks </t>
  </si>
  <si>
    <t>Sanitization of Various RBDF Facilities</t>
  </si>
  <si>
    <t xml:space="preserve">Sanitization of the Training Department </t>
  </si>
  <si>
    <t>Sanitization of Various RBDF Departments</t>
  </si>
  <si>
    <t>Damen Shipyard</t>
  </si>
  <si>
    <t>D0112</t>
  </si>
  <si>
    <t>Additional works for the dry docking of HMBS Lawrence Major</t>
  </si>
  <si>
    <t>Additional works to fuel farm in Matthew Town, Inagua</t>
  </si>
  <si>
    <t>Lifeline IT Group</t>
  </si>
  <si>
    <t>Troubleshooting, battery replacment for CCTV System in Inagua</t>
  </si>
  <si>
    <t>Muir</t>
  </si>
  <si>
    <t>M4657</t>
  </si>
  <si>
    <t>Freight for Marine Equipment</t>
  </si>
  <si>
    <t>Sean's Crane Rental</t>
  </si>
  <si>
    <t>S2572</t>
  </si>
  <si>
    <t>Crane Services</t>
  </si>
  <si>
    <t>Sands Marine Services</t>
  </si>
  <si>
    <t>S2387</t>
  </si>
  <si>
    <t>Salvage - reflosting of sunken vessel "Blue Water Bound"</t>
  </si>
  <si>
    <t>Supplies R Us</t>
  </si>
  <si>
    <t>S1899</t>
  </si>
  <si>
    <t>Bahamas Customs Storage on Military Truck</t>
  </si>
  <si>
    <t>Bahamas Customs Storage on Riot Gear</t>
  </si>
  <si>
    <t>Additional Works for Fuel Farm In Ragged Island</t>
  </si>
  <si>
    <t>Elite Logistics</t>
  </si>
  <si>
    <t>E1601</t>
  </si>
  <si>
    <t>Airtime Plan- Voice &amp; Data</t>
  </si>
  <si>
    <t>Outstanding Payment</t>
  </si>
  <si>
    <t>Evans Construction</t>
  </si>
  <si>
    <t>E4358</t>
  </si>
  <si>
    <t>Elevator service and repairs in Operations Command Center</t>
  </si>
  <si>
    <t>PO202100-00004</t>
  </si>
  <si>
    <t>ASSORTED INKS FOR DISTRIBUTIONS</t>
  </si>
  <si>
    <t>PO202100-00010</t>
  </si>
  <si>
    <t>CARIBBEAN GAS STORAGE &amp;</t>
  </si>
  <si>
    <t>C0979</t>
  </si>
  <si>
    <t>REFILL FOR FORKLIFTS</t>
  </si>
  <si>
    <t>PO202100-00090</t>
  </si>
  <si>
    <t>QUALITY AUTO SALES LTD</t>
  </si>
  <si>
    <t>SERVICING OF GV3781 SECURITY DIVISION</t>
  </si>
  <si>
    <t>PO202100-00132</t>
  </si>
  <si>
    <t>12 - 35LBS REFILL FOR FORKLIFTS</t>
  </si>
  <si>
    <t>PO202100-00141</t>
  </si>
  <si>
    <t>8 - 35LBS REFILL AND PURCHASE OF ONE 35LBS TANK</t>
  </si>
  <si>
    <t>PO202100-00146</t>
  </si>
  <si>
    <t>ADDITIONAL SERVICING OF GV3781 SECURITY DIVISION</t>
  </si>
  <si>
    <t>PO202100-00197</t>
  </si>
  <si>
    <t>MEDIA ENTERPRISES  LTD</t>
  </si>
  <si>
    <t>M0014</t>
  </si>
  <si>
    <t>100 ESSENTIAL PRINCIPLES OF BUSINESS ETC.</t>
  </si>
  <si>
    <t>PO202100-00200</t>
  </si>
  <si>
    <t>PO202100-00202</t>
  </si>
  <si>
    <t>INNOVATIVE LOGISTICS</t>
  </si>
  <si>
    <t>I1885</t>
  </si>
  <si>
    <t>ASSORTED OFFICE SUPPPLIES, FLASH DRIVES, CLIPS, ECT</t>
  </si>
  <si>
    <t>PO202100-00203</t>
  </si>
  <si>
    <t>PO202100-00228</t>
  </si>
  <si>
    <t>SERVICE FOR GV3247</t>
  </si>
  <si>
    <t>PO202100-00273</t>
  </si>
  <si>
    <t>ADDITIONAL SERVICE FOR GC3247</t>
  </si>
  <si>
    <t>PO202100-00349</t>
  </si>
  <si>
    <t>SHIPPING LABELS AND EXTENSION CORDS FOR DISTRIBUTIONS</t>
  </si>
  <si>
    <t>PO202100-00350</t>
  </si>
  <si>
    <t>10 TOILET SEAT COVERS DISPENSERS FOR DISTRIBUTION</t>
  </si>
  <si>
    <t>PO202100-00353</t>
  </si>
  <si>
    <t>HARROLD ROAD BUSINESS CENTRE</t>
  </si>
  <si>
    <t>H0010</t>
  </si>
  <si>
    <t>ASSORTED OFFICE SUPPLIES FOR DISTRIBUTIONS</t>
  </si>
  <si>
    <t>PO202100-00360</t>
  </si>
  <si>
    <t>1000 SCHOOL RECEIPT BOOKS - EXAMINATION</t>
  </si>
  <si>
    <t>PO202100-00416</t>
  </si>
  <si>
    <t xml:space="preserve">25 EXECUTIVE DIARIES 2022 </t>
  </si>
  <si>
    <t>PO202100-00417</t>
  </si>
  <si>
    <t>5 FILE EXPANDING LEGAL AND LETTER FOR PAYROLL SECTION</t>
  </si>
  <si>
    <t>PO202100-00418</t>
  </si>
  <si>
    <t>BAHAMAS OFFICE&amp;SCHOOL SUPPLIES</t>
  </si>
  <si>
    <t>PENDAFLEX FILES, ACCO DATA BINDERS AND CALCULATION RIBBONS</t>
  </si>
  <si>
    <t>PO202100-00420</t>
  </si>
  <si>
    <t>INK FOR NEW PRINTER FOR MINISTER OF STATE</t>
  </si>
  <si>
    <t>PO202100-00422</t>
  </si>
  <si>
    <t>CHANGING OF STAMPS FOR THE REMANING OF MINISTRY</t>
  </si>
  <si>
    <t>PO202100-00466</t>
  </si>
  <si>
    <t>REPLENISHMENT OF INKS FOR DISTRIBUTION</t>
  </si>
  <si>
    <t>PO202100-00469</t>
  </si>
  <si>
    <t>INK  REQUEST FOR VARIOUS SECTIONS</t>
  </si>
  <si>
    <t>PO202100-00472</t>
  </si>
  <si>
    <t>ASSORTED INKS FOR PRIMARY CURRICULUM SECTION</t>
  </si>
  <si>
    <t>PO202100-00473</t>
  </si>
  <si>
    <t>TO PURCHASE SUPPLIES FOR MINISTER'S MEETING</t>
  </si>
  <si>
    <t>PO202100-00474</t>
  </si>
  <si>
    <t>HOME FABRICS LTD</t>
  </si>
  <si>
    <t>CHRISTMAS DECORATION FOR MINISTER'S/ADMIN. OFFICES</t>
  </si>
  <si>
    <t>PO202100-00475</t>
  </si>
  <si>
    <t>BAHAMAS WELDING &amp; FIRE CO. LTD</t>
  </si>
  <si>
    <t>PO202100-00516</t>
  </si>
  <si>
    <t>VRC BAHAMAS LTD.</t>
  </si>
  <si>
    <t>V0414</t>
  </si>
  <si>
    <t xml:space="preserve">SHREDDING OF 14,500 POUNDS OF EXAMINATION SCRIPTS </t>
  </si>
  <si>
    <t>PO202100-00526</t>
  </si>
  <si>
    <t>DISINFECTANT AND BATHROOM CLEANERS</t>
  </si>
  <si>
    <t>PO202100-00528</t>
  </si>
  <si>
    <t>SALENKO LTD.</t>
  </si>
  <si>
    <t>S5865</t>
  </si>
  <si>
    <t>250 CASES OF PINE SOL FOR DISTRIBUTION</t>
  </si>
  <si>
    <t>PO202100-00529</t>
  </si>
  <si>
    <t>CSR COMPANY</t>
  </si>
  <si>
    <t>R3282</t>
  </si>
  <si>
    <t>PO202100-00568</t>
  </si>
  <si>
    <t>BAHAMAS ENGRAVING A-1 TROPHIES</t>
  </si>
  <si>
    <t>B0040</t>
  </si>
  <si>
    <t>TROPHIES FOR NATIONAL SPELLING DEBATES</t>
  </si>
  <si>
    <t>PO202100-00571</t>
  </si>
  <si>
    <t>REEL TIME SOUND</t>
  </si>
  <si>
    <t>R0060</t>
  </si>
  <si>
    <t>FRENCH BGCSE LISTENING RECORDING</t>
  </si>
  <si>
    <t>PO202100-00572</t>
  </si>
  <si>
    <t>SPANISH BGCSE LISTENING RECORDING</t>
  </si>
  <si>
    <t>PO202100-00573</t>
  </si>
  <si>
    <t>MUSIC BGCSE LISTENING RECORDING</t>
  </si>
  <si>
    <t>PO202100-00574</t>
  </si>
  <si>
    <t>FRENCH &amp; SPANISH BJC LISTENING RECORDING</t>
  </si>
  <si>
    <t>PO202100-00575</t>
  </si>
  <si>
    <t>AURAL COMPREHENSION BJC RECORDING</t>
  </si>
  <si>
    <t>PO202100-00576</t>
  </si>
  <si>
    <t>COMMONWEALTH RECORDING STUDIO</t>
  </si>
  <si>
    <t>C5685</t>
  </si>
  <si>
    <t>WHITE PRINTABLE CD'S 2022 EXAMINATIONS</t>
  </si>
  <si>
    <t>PO202100-00577</t>
  </si>
  <si>
    <t>DUPLICATION CD'S 2022 EXAMINATION</t>
  </si>
  <si>
    <t>PO209721-00002</t>
  </si>
  <si>
    <t>ADMINISTRATOR ACKLINS</t>
  </si>
  <si>
    <t>A9721CR</t>
  </si>
  <si>
    <t>FAMILY ISLAND PAYMENTS</t>
  </si>
  <si>
    <t>PO209820-00004</t>
  </si>
  <si>
    <t>ADMINISTRATOR MAYAGUANA</t>
  </si>
  <si>
    <t>A9820CR</t>
  </si>
  <si>
    <t>PO219110-00002</t>
  </si>
  <si>
    <t>BAHAMAS CENTRAL GOVERNMENT</t>
  </si>
  <si>
    <t>A9110CR</t>
  </si>
  <si>
    <t>PO219130-00003</t>
  </si>
  <si>
    <t>ADMINISTRATOR SANDY POINT</t>
  </si>
  <si>
    <t>A9130CR</t>
  </si>
  <si>
    <t>PO219211-00002</t>
  </si>
  <si>
    <t>ADMINISTRATOR BERRY ISLAND</t>
  </si>
  <si>
    <t>A9211CR</t>
  </si>
  <si>
    <t>PO219211-00003</t>
  </si>
  <si>
    <t>PO219330-00002</t>
  </si>
  <si>
    <t>ADMINISTRATOR KEMP'S BAY</t>
  </si>
  <si>
    <t>A9330CR</t>
  </si>
  <si>
    <t>PO219720-00001</t>
  </si>
  <si>
    <t>ADMINISTRATOR CROOKED ISLAND</t>
  </si>
  <si>
    <t>A9720CR</t>
  </si>
  <si>
    <t>PO219720-00002</t>
  </si>
  <si>
    <t>PO219721-00001</t>
  </si>
  <si>
    <t>PO219721-00002</t>
  </si>
  <si>
    <t>PO219820-00001</t>
  </si>
  <si>
    <t>PO219820-00002</t>
  </si>
  <si>
    <t>PO219920-00002</t>
  </si>
  <si>
    <t>ADMINISTRATOR EIGHT MILE ROCK</t>
  </si>
  <si>
    <t>A9920CR</t>
  </si>
  <si>
    <t xml:space="preserve">Ministry/Department: Archives </t>
  </si>
  <si>
    <t>PO202100-00001</t>
  </si>
  <si>
    <t>CLEAR SOLUTIONS PLUS</t>
  </si>
  <si>
    <t>C5168</t>
  </si>
  <si>
    <t>MASKS FOR DISTRIBUTION</t>
  </si>
  <si>
    <t>PO202100-00002</t>
  </si>
  <si>
    <t>INK FOR REPLENISHMENT OF SUPPLIES</t>
  </si>
  <si>
    <t>PO202100-00005</t>
  </si>
  <si>
    <t>HARDING SECURITY (2001) LTD</t>
  </si>
  <si>
    <t>REPAIRS TO VIDEO SECURITY CAMERA</t>
  </si>
  <si>
    <t>PO202100-00007</t>
  </si>
  <si>
    <t>MAINTENANCE FOR 2 CELL COMMUNICATION</t>
  </si>
  <si>
    <t>PO202100-00030</t>
  </si>
  <si>
    <t>GARBAGE BAGS FOR OFFICE</t>
  </si>
  <si>
    <t>PO202100-00032</t>
  </si>
  <si>
    <t>MILO B BUTLER &amp; SONS LTD</t>
  </si>
  <si>
    <t>M0027</t>
  </si>
  <si>
    <t>PURCHASE OF BAYGON &amp; PINE SOL FOR CLEANING</t>
  </si>
  <si>
    <t>PO202100-00053</t>
  </si>
  <si>
    <t>SIMPLY BETTER CATERING</t>
  </si>
  <si>
    <t>S2909</t>
  </si>
  <si>
    <t>20 LUNCHES FOR 50TH ANNIVERSARY CHRISTMAS FOR STAFF</t>
  </si>
  <si>
    <t>PO202100-00055</t>
  </si>
  <si>
    <t>BAHAMAS INFORMATION SERVICES</t>
  </si>
  <si>
    <t>B0173</t>
  </si>
  <si>
    <t>PHOTOS OF NEW GOVERNMENT ADMINISTRATORS</t>
  </si>
  <si>
    <t>PO202100-00056</t>
  </si>
  <si>
    <t>ISLAND SOUND SOLUTIONS CO. LTD</t>
  </si>
  <si>
    <t>I0777</t>
  </si>
  <si>
    <t>SERVICE FOR ALARM SYSTEM</t>
  </si>
  <si>
    <t>PO202100-00057</t>
  </si>
  <si>
    <t>LOGOS BOOKSTORE</t>
  </si>
  <si>
    <t>L0265</t>
  </si>
  <si>
    <t>PURCHASE  OF REFERENCE BOOKS</t>
  </si>
  <si>
    <t>Ministry/Department: Ministry of Education</t>
  </si>
  <si>
    <t>PO202100-00043</t>
  </si>
  <si>
    <t>A.G. ELECTRIC CO. LTD.</t>
  </si>
  <si>
    <t>A0440</t>
  </si>
  <si>
    <t xml:space="preserve">ELECTRICAL SUPPLIES </t>
  </si>
  <si>
    <t>PO202100-00104</t>
  </si>
  <si>
    <t xml:space="preserve">30 6.5 WMR16 LED 5000K 12V MINISTER'S OFFICE </t>
  </si>
  <si>
    <t>PO202100-00191</t>
  </si>
  <si>
    <t>SEVICING OF GV # 0508 2020 NISSAN KICKS</t>
  </si>
  <si>
    <t>PO202100-00192</t>
  </si>
  <si>
    <t xml:space="preserve">AUTOMOTIVE INDUSTRIAL </t>
  </si>
  <si>
    <t>A0004</t>
  </si>
  <si>
    <t>TO PURCHASE 4-21545R17 TIRES FOR GV #3935</t>
  </si>
  <si>
    <t>PO202100-00229</t>
  </si>
  <si>
    <t xml:space="preserve">APEX AWARDS SIGNS &amp; ENGRAVING </t>
  </si>
  <si>
    <t>STYL-10 TROPHY OVL-12 W/TRUMP CUP - 2021 GRADUATION CEREMONY</t>
  </si>
  <si>
    <t>PO202100-00289</t>
  </si>
  <si>
    <t>T6518U TOSHIBA ESTUDIO 5518A INK</t>
  </si>
  <si>
    <t>PO202100-00366</t>
  </si>
  <si>
    <t>BLANCO CHEMICALS LTD.</t>
  </si>
  <si>
    <t>B0121</t>
  </si>
  <si>
    <t>50LB CHLORINE TABLETS</t>
  </si>
  <si>
    <t>PO202100-00425</t>
  </si>
  <si>
    <t xml:space="preserve">6X17 FULL COLOR AD OF SCHOLARS HIP AWARDEES </t>
  </si>
  <si>
    <t>PO202100-00432</t>
  </si>
  <si>
    <t>NATIONAL AWARDS SUPPLEMENT (36 PAGES FULL COLOR)9"X9"</t>
  </si>
  <si>
    <t>PO202100-00433</t>
  </si>
  <si>
    <t>300 IVY DUMOONT CEREMONY PROGRAMME BOOKLETS</t>
  </si>
  <si>
    <t>PO202100-00426</t>
  </si>
  <si>
    <t>THE TRIBUNE LIMITED</t>
  </si>
  <si>
    <t>PUBLISHING OF 2021 ALL BAHAMAS MERIT AWARDEES</t>
  </si>
  <si>
    <t>PO202100-00462</t>
  </si>
  <si>
    <t>REPAIRS TO GV. # 0076</t>
  </si>
  <si>
    <t>PO202100-00492</t>
  </si>
  <si>
    <t>RADIATOR HOSES REPAIRS GV. #3935</t>
  </si>
  <si>
    <t>PO202100-00561</t>
  </si>
  <si>
    <t>SERVICE GOVERNMENT GV. #3935</t>
  </si>
  <si>
    <t>PO202100-00580</t>
  </si>
  <si>
    <t>SERVICE &amp; LABOUR CHARGES NISSAN 2020 KICKS #0508</t>
  </si>
  <si>
    <t>PO202100-00581</t>
  </si>
  <si>
    <t>SERVICE &amp; LABOUR CHARGES TOYOTA RUSH GV. # 0472</t>
  </si>
  <si>
    <t>PO202100-00703</t>
  </si>
  <si>
    <t>KINGDOM PRINCES LANDSCAPING</t>
  </si>
  <si>
    <t>K1398</t>
  </si>
  <si>
    <t>GROUND CLEANING - PALMDALE PRIMARY - SEPT 2021</t>
  </si>
  <si>
    <t>PO202100-00707</t>
  </si>
  <si>
    <t>PLASTIC SIGN 2X10 WALL FRAME 2X10</t>
  </si>
  <si>
    <t>PO202100-00710</t>
  </si>
  <si>
    <t>GENERAL SERVICING OF GV# 3915 ASSIGNED TO REGISTRY SECTION</t>
  </si>
  <si>
    <t>PO202100-00715</t>
  </si>
  <si>
    <t>BAHAMAS TELECOMMUNICATION CORP.</t>
  </si>
  <si>
    <t xml:space="preserve">INSTALL AVAYA COMMUNICATEIONS </t>
  </si>
  <si>
    <t>PO202100-00745</t>
  </si>
  <si>
    <t>SERVICING OF GV# 3982 KIA SPORTAGE ASSIGNED TO SCHOLARSHIP</t>
  </si>
  <si>
    <t xml:space="preserve"> PO202100-00853</t>
  </si>
  <si>
    <t>10" BLACK WALL CLOCK SSR370882</t>
  </si>
  <si>
    <t>PO202100-00866</t>
  </si>
  <si>
    <t>1 BRIEFCASE EXEC 17 BLACK SWISS FOR MINISTER HANNA-MARTIN</t>
  </si>
  <si>
    <t>PO202100-00926</t>
  </si>
  <si>
    <t>THE TRIBUNE LTD</t>
  </si>
  <si>
    <t>ADDITIONAL PAPER CIRCULATION FOR 25/10-2/9/2021</t>
  </si>
  <si>
    <t>PO202100-00927</t>
  </si>
  <si>
    <t>BROADCAST ED TALK UPLUGGED - OCT, NOV &amp; DEC.2021</t>
  </si>
  <si>
    <t>PO202100-00928</t>
  </si>
  <si>
    <t>BROADCAST ED TALK UPLUGGED - OCT, NOV &amp; DEC. 2021</t>
  </si>
  <si>
    <t>PO202100-00929</t>
  </si>
  <si>
    <t>PO202100-00930</t>
  </si>
  <si>
    <t>CABLE BAHAMAS LTD.</t>
  </si>
  <si>
    <t>2MINS PRE/POST NEWS PROGRAM -  19/10/2021 - 31/10/2021</t>
  </si>
  <si>
    <t>PO202100-01115</t>
  </si>
  <si>
    <t>AIR THE ANNUAL FESTIVAL OF CAROL ON ZNS- 25/12/2021</t>
  </si>
  <si>
    <t>PO202100-01116</t>
  </si>
  <si>
    <t>ED TABLE TALK EPISODE 4,5 &amp; 6 - 29/11/21 &amp; 6 &amp; 13/12/2021</t>
  </si>
  <si>
    <t>PO202100-01117</t>
  </si>
  <si>
    <t>FESTIVAL OF CAROL /DECEMBER 12,2021</t>
  </si>
  <si>
    <t>PO202100-01131</t>
  </si>
  <si>
    <t>3'S BAKERY</t>
  </si>
  <si>
    <t>T0649</t>
  </si>
  <si>
    <t>REFRESHMENTS FOR EXEC MEETING 9 DEC 2021</t>
  </si>
  <si>
    <t>PO202100-01226</t>
  </si>
  <si>
    <t>D.C TECHNOLOGY COMPANY LTD</t>
  </si>
  <si>
    <t>VRAY OFR MAYA PLUGIN SOFTWARE-COMMUNICATIONS SECT</t>
  </si>
  <si>
    <t>PO202100-01229</t>
  </si>
  <si>
    <t>6 PACK JOURNALS</t>
  </si>
  <si>
    <t>PO202100-01266</t>
  </si>
  <si>
    <t>IMPAC WASTE DISPOSAL LTD</t>
  </si>
  <si>
    <t>RENTAL</t>
  </si>
  <si>
    <t>PO202100-01268</t>
  </si>
  <si>
    <t>WORK CENTRE</t>
  </si>
  <si>
    <t>MESSENGERS UNIFOMS</t>
  </si>
  <si>
    <t>PO202100-01267</t>
  </si>
  <si>
    <t>JOHNS DEPARTMENT STORE</t>
  </si>
  <si>
    <t>J0408</t>
  </si>
  <si>
    <t>2 STEEL TOE BOOTS</t>
  </si>
  <si>
    <t>PO202100-01270</t>
  </si>
  <si>
    <t xml:space="preserve">BATTERY BACKUP W/SURGE </t>
  </si>
  <si>
    <t>PO202100-01298</t>
  </si>
  <si>
    <t>FYP LIMITED</t>
  </si>
  <si>
    <t>F1716</t>
  </si>
  <si>
    <t>5 9" HAND RIVETERS</t>
  </si>
  <si>
    <t>PO202100-01299</t>
  </si>
  <si>
    <t>8 HALOGEN WORK LIGHTS 500W</t>
  </si>
  <si>
    <t>PO202100-01302</t>
  </si>
  <si>
    <t>NASSAU PAPER CO LTD.</t>
  </si>
  <si>
    <t>PURCHASING OF CARDSTOCK FOR PRINTING OF TEACHER'S CADET</t>
  </si>
  <si>
    <t>PO202100-01527</t>
  </si>
  <si>
    <t>C0196</t>
  </si>
  <si>
    <t>DEWALT 20V COMPACT DRILL COMBO-PHYSICAL PLANT SECT, MOE</t>
  </si>
  <si>
    <t>PO202100-01588</t>
  </si>
  <si>
    <t>CLEARE PHOTO VIDEO</t>
  </si>
  <si>
    <t>C5925</t>
  </si>
  <si>
    <t>TECHNICAL DIRECTOR 4HR ED TABLE TALK- 18/1/2022</t>
  </si>
  <si>
    <t>PO202100-01589</t>
  </si>
  <si>
    <t>TECHNICAL DIRECTO 4HR ED TABLE TALK- 30/12/2021</t>
  </si>
  <si>
    <t>PO202100-01590</t>
  </si>
  <si>
    <t>THE AMOURY COMPANY LTD</t>
  </si>
  <si>
    <t>A0060</t>
  </si>
  <si>
    <t>SERVING HEAVY DUTY PRINTER- COMMUNICATION</t>
  </si>
  <si>
    <t>PO202100-01592</t>
  </si>
  <si>
    <t>BRI1500G-APC POWER SAVING BACKUPS PRO 1500</t>
  </si>
  <si>
    <t>PO202100-01593</t>
  </si>
  <si>
    <t>STREAMCO MEDIA LTD</t>
  </si>
  <si>
    <t>S4118</t>
  </si>
  <si>
    <t>LIVE STREAMING ENCODING - 07/02/2021</t>
  </si>
  <si>
    <t>PO202100-01594</t>
  </si>
  <si>
    <t>LIVE STREAMING - NATIONAL BACK TO SCHOOL ADDRESS- 04/01/2022</t>
  </si>
  <si>
    <t>PO202100-01595</t>
  </si>
  <si>
    <t>MOE-ED TALKS - SEASON THREE  SIX SHOWS 18-20/01/2022</t>
  </si>
  <si>
    <t>PO202100-01596</t>
  </si>
  <si>
    <t>MOVI PRODUCTION LTD</t>
  </si>
  <si>
    <t>M5872</t>
  </si>
  <si>
    <t>STUDIO, DECOR &amp; AMENTIES - 06/01/2022</t>
  </si>
  <si>
    <t>PO202100-01602</t>
  </si>
  <si>
    <t>TECHNICAL DIRECTOR SERVICES 7/2/2022- NATIONAL EXAM AWARDS</t>
  </si>
  <si>
    <t>PO219720-00003</t>
  </si>
  <si>
    <t xml:space="preserve">ADMINISTRATOR EXUMA </t>
  </si>
  <si>
    <t>A9510CR</t>
  </si>
  <si>
    <t>FAMILY ISLAND EXPENDITURES</t>
  </si>
  <si>
    <t>PO202100-00504</t>
  </si>
  <si>
    <t>PRATT CONSTRUCTION</t>
  </si>
  <si>
    <t>P0500</t>
  </si>
  <si>
    <t>CRT#5 2020 SUMMER REPAIRS C.R. WALKER SR. AP/2019/07/42</t>
  </si>
  <si>
    <t>PO202100-00505</t>
  </si>
  <si>
    <t>BE COOL AIRCONDITIONING</t>
  </si>
  <si>
    <t>B6537</t>
  </si>
  <si>
    <t>PO202100-00583</t>
  </si>
  <si>
    <t>STORAGE CABINET W/LOCK 36X22 MAHOGANY</t>
  </si>
  <si>
    <t>PO202100-00690</t>
  </si>
  <si>
    <t>FURNITURE FOR VIRTUAL LOUNGE MABLE WALKER INSTITUTE</t>
  </si>
  <si>
    <t>PO202100-01222</t>
  </si>
  <si>
    <t>2 CASES 1 1/2X2 STICKY NOTES-REGISTRY SECTION, ECT</t>
  </si>
  <si>
    <t>PO202100-01224</t>
  </si>
  <si>
    <t>J&amp;P INVESTMENT CO.</t>
  </si>
  <si>
    <t>1 VACUUM CLEANER PROCUREMENT SECT, MOE</t>
  </si>
  <si>
    <t>PO202100-01295</t>
  </si>
  <si>
    <t>32" TOSHIBA SMART TV-DPS DEVEAUX OFFICE, MOE</t>
  </si>
  <si>
    <t>PO202100-01296</t>
  </si>
  <si>
    <t>4.4 CUFT FRIDGE-DPS DEVEAU OFFICE, MOE</t>
  </si>
  <si>
    <t>PO202100-01297</t>
  </si>
  <si>
    <t>HEAVY DUTY PALLET JACK - PROCUREMNET SECT, MOE</t>
  </si>
  <si>
    <t>PO202100-01525</t>
  </si>
  <si>
    <t>F0019</t>
  </si>
  <si>
    <t>MAINTENANCE PARTS &amp; EQUIP RADIO HANDSETS-SECURITY DIVISION</t>
  </si>
  <si>
    <t>PO202100-01533</t>
  </si>
  <si>
    <t>PLAMDALE FURNITURN CO.</t>
  </si>
  <si>
    <t>P0004</t>
  </si>
  <si>
    <t>1 15CUFT FRIDE-EXAMINATION &amp; ASSESSMENT DIVISION</t>
  </si>
  <si>
    <t>HEAD #</t>
  </si>
  <si>
    <t>MINISTRY/DEPARTMENT/AGENCY</t>
  </si>
  <si>
    <t>RECURRENT EXPENDITURE</t>
  </si>
  <si>
    <t>CAPITAL EXPENDITURE</t>
  </si>
  <si>
    <t>GOVERNOR GENERAL &amp; STAFF</t>
  </si>
  <si>
    <t>THE SENATE</t>
  </si>
  <si>
    <t>HOUSE OF ASSEMBLY</t>
  </si>
  <si>
    <t>DEPARTMENT OF THE AUDITOR GENERAL</t>
  </si>
  <si>
    <t>MINISTRY OF PUBLIC SERVICE</t>
  </si>
  <si>
    <t>CABINET OFFICE</t>
  </si>
  <si>
    <t>OFFICE OF THE ATTORNEY GENERAL &amp; MIN. OF LEGAL AFFAIRS</t>
  </si>
  <si>
    <t>OFFICE OF THE JUDICIARY</t>
  </si>
  <si>
    <t>COURT OF APPEAL</t>
  </si>
  <si>
    <t>REGISTRAR GENERAL'S DEPARTMENT</t>
  </si>
  <si>
    <t>BAHAMAS DEPARTMENT OF CORRECTIONAL SERVICES</t>
  </si>
  <si>
    <t>PARLIAMENTARY REGISTRATION DEPARTMENT</t>
  </si>
  <si>
    <t>MINISTRY OF FOREIGN AFFAIRS &amp; THE PUBLIC SERVICE</t>
  </si>
  <si>
    <t>ANTIQUITIES, MONUMENTS &amp; MUSEUMS</t>
  </si>
  <si>
    <t>BROADCASTING CORPORATION OF THE BAHAMAS</t>
  </si>
  <si>
    <t>CLIFTON HERITAGE AUTHORITY</t>
  </si>
  <si>
    <t>DEPARTMENT OF LOCAL GOVERNMENT</t>
  </si>
  <si>
    <t>DEPARTMENT OF PHYSICAL PLANNING</t>
  </si>
  <si>
    <t>DEPARTMENT OF LANDS AND SURVEYS</t>
  </si>
  <si>
    <t>MINISTRY OF FINANCE</t>
  </si>
  <si>
    <t>TREASURY DEPARTMENT</t>
  </si>
  <si>
    <t>CUSTOMS DEPARTMENT</t>
  </si>
  <si>
    <t>026</t>
  </si>
  <si>
    <t>PUBLIC DEBT SERVICING  -  INTEREST &amp; OTHER CHARGES</t>
  </si>
  <si>
    <t>027</t>
  </si>
  <si>
    <t>PUBLIC DEBT REDEMPTION &amp; SINKING FUNDS</t>
  </si>
  <si>
    <t>028</t>
  </si>
  <si>
    <t>DEPARTMENT OF INLAND REVENUE</t>
  </si>
  <si>
    <t>029</t>
  </si>
  <si>
    <t>MINISTRY OF NATIONAL SECURITY</t>
  </si>
  <si>
    <t>030</t>
  </si>
  <si>
    <t>DEPARTMENT OF IMMIGRATION</t>
  </si>
  <si>
    <t>031</t>
  </si>
  <si>
    <t>THE ROYAL BAHAMAS POLICE FORCE</t>
  </si>
  <si>
    <t>032</t>
  </si>
  <si>
    <t>THE ROYAL BAHAMAS DEFENCE FORCE</t>
  </si>
  <si>
    <t>033</t>
  </si>
  <si>
    <t>MINISTRY OF WORKS &amp; UTILITIES</t>
  </si>
  <si>
    <t>BAHAMAS PUBLIC PARKS &amp; BEACHES AUTHORITY</t>
  </si>
  <si>
    <t>STRAW MARKET AUTHORITY</t>
  </si>
  <si>
    <t>WATER &amp; SEWERAGE CORPORATION</t>
  </si>
  <si>
    <t>034</t>
  </si>
  <si>
    <t>DEPARTMENT OF PUBLIC WORKS</t>
  </si>
  <si>
    <t>035</t>
  </si>
  <si>
    <t>DEPARTMENT OF EDUCATION</t>
  </si>
  <si>
    <t>037</t>
  </si>
  <si>
    <t>038</t>
  </si>
  <si>
    <t>MINISTRY OF EDUCATION &amp; TECH. &amp; VOCATIONAL TRAINING</t>
  </si>
  <si>
    <t>BAHAMAS TECH. &amp; VOCATIONAL INSTITUTE</t>
  </si>
  <si>
    <t>040</t>
  </si>
  <si>
    <t>MINISTRY OF TRANSPORT &amp; HOUSING</t>
  </si>
  <si>
    <t>043</t>
  </si>
  <si>
    <t>MINISTRY OF SOCIAL SERVICES &amp; URBAN DEVELOPMENT</t>
  </si>
  <si>
    <t>044</t>
  </si>
  <si>
    <t>DEPARTMENT OF SOCIAL SERVICES</t>
  </si>
  <si>
    <t>045</t>
  </si>
  <si>
    <t>DEPARTMENT OF HOUSING</t>
  </si>
  <si>
    <t>047</t>
  </si>
  <si>
    <t>MINISTRY OF YOUTH, SPORTS &amp; CULTURE</t>
  </si>
  <si>
    <t>NATIONAL SPORTS AUTHORITY</t>
  </si>
  <si>
    <t>NATIONAL ART GALLERY</t>
  </si>
  <si>
    <t>048</t>
  </si>
  <si>
    <t>DEPARTMENT OF LABOUR</t>
  </si>
  <si>
    <t>049</t>
  </si>
  <si>
    <t>MINISTRY OF ECONOMIC AFFAIRS</t>
  </si>
  <si>
    <t>BAHAMAS NATIONAL STATISTICAL INSTITUTE</t>
  </si>
  <si>
    <t>051</t>
  </si>
  <si>
    <t>POST OFFICE DEPARTMENT</t>
  </si>
  <si>
    <t>053</t>
  </si>
  <si>
    <t>PORT DEPARTMENT</t>
  </si>
  <si>
    <t>054</t>
  </si>
  <si>
    <t>055</t>
  </si>
  <si>
    <t>DEPARTMENT OF METEOROLOGY</t>
  </si>
  <si>
    <t>056</t>
  </si>
  <si>
    <t>MINISTRY OF AGRICULTURE, MARINE RESOURCES &amp; F.I. AFFAIRS</t>
  </si>
  <si>
    <t>BAIC</t>
  </si>
  <si>
    <t>BAMSI</t>
  </si>
  <si>
    <t>BAHFSA</t>
  </si>
  <si>
    <t>057</t>
  </si>
  <si>
    <t>DEPARTMENT OF AGRICULTURE</t>
  </si>
  <si>
    <t>058</t>
  </si>
  <si>
    <t>DEPARTMENT OF MARINE RESOURCES</t>
  </si>
  <si>
    <t>060</t>
  </si>
  <si>
    <t>MINISTRY OF HEALTH &amp; WELLNESS</t>
  </si>
  <si>
    <t>PUBLIC HOSPITALS AUTHORITY</t>
  </si>
  <si>
    <t>NATIONAL HEALTH INSURANCE AUTHORITY</t>
  </si>
  <si>
    <t>065</t>
  </si>
  <si>
    <t>DEPARTMENT OF ENVIRONMENTAL HEALTH SERVICES</t>
  </si>
  <si>
    <t>066</t>
  </si>
  <si>
    <t>DEPARTMENT OF PUBLIC HEALTH</t>
  </si>
  <si>
    <t>067</t>
  </si>
  <si>
    <t>MINISTRY OF TOURISM, INVESTMENTS &amp; AVIATION</t>
  </si>
  <si>
    <t>AIRPORT AUTHORITY</t>
  </si>
  <si>
    <t>BAHAMASAIR HOLDINGS LTD.</t>
  </si>
  <si>
    <t>NASSAU FLIGHT SERVICES</t>
  </si>
  <si>
    <t>CIVIL AVIATION AUTHORITY</t>
  </si>
  <si>
    <t>BAHAMAS AIR NAVAGATION SERVICES AUTHORITY</t>
  </si>
  <si>
    <t>HOTEL CORPORATION OF THE BAHAMAS</t>
  </si>
  <si>
    <t>THE GAMING BOARD</t>
  </si>
  <si>
    <t>070</t>
  </si>
  <si>
    <t>MINISTRY OF LABOUR &amp; IMMIGRATION</t>
  </si>
  <si>
    <t>NATIONAL TRAINING AGENCY</t>
  </si>
  <si>
    <t>072</t>
  </si>
  <si>
    <t>MINISTRY OF THE ENVIRONMENT &amp; NATURAL RESOURCES</t>
  </si>
  <si>
    <t>073</t>
  </si>
  <si>
    <t>DEPARTMENT OF TRANSFORMATION &amp; DIGITIZATION</t>
  </si>
  <si>
    <t>074</t>
  </si>
  <si>
    <t>MINISTRY FOR GRAND BAHAMA</t>
  </si>
  <si>
    <t>NEMA</t>
  </si>
  <si>
    <t>DISASTER RECONSTRUCTION AUTHORITY</t>
  </si>
  <si>
    <t>076</t>
  </si>
  <si>
    <t>DEPARTMENT OF PUBLIC PROSECUTIONS</t>
  </si>
  <si>
    <t>Head : 001</t>
  </si>
  <si>
    <t>Ministry/Department: The Office of The Governor General</t>
  </si>
  <si>
    <t>Sanpin Motors</t>
  </si>
  <si>
    <t>Maintenance of Vehicle-Deslugge of Oil in Engine</t>
  </si>
  <si>
    <t>28/05/2021</t>
  </si>
  <si>
    <t>Island Palms</t>
  </si>
  <si>
    <t>I1107</t>
  </si>
  <si>
    <t>Monthly Foliage Maintenance-One Montague Place</t>
  </si>
  <si>
    <t>17/07/2021</t>
  </si>
  <si>
    <t>Rocky Farms</t>
  </si>
  <si>
    <t>R0027</t>
  </si>
  <si>
    <t xml:space="preserve">Items for Gardening </t>
  </si>
  <si>
    <t>New Orientals</t>
  </si>
  <si>
    <t>N0026</t>
  </si>
  <si>
    <t>Dry Cleaning for His Excellency</t>
  </si>
  <si>
    <t>Sun Oil</t>
  </si>
  <si>
    <t>Gas Tank Refills Government House/Gov. Residence</t>
  </si>
  <si>
    <t>Foliage Rental for Swearing Ceremonies of New Government</t>
  </si>
  <si>
    <t>17/09/2021</t>
  </si>
  <si>
    <t>British Colonial</t>
  </si>
  <si>
    <t>B1669</t>
  </si>
  <si>
    <t>Reception for National Honours Ceremony</t>
  </si>
  <si>
    <t>26/10/2021</t>
  </si>
  <si>
    <t>Going Places</t>
  </si>
  <si>
    <t>Travel Expenses</t>
  </si>
  <si>
    <t>Dry Cleaning for His Excellency-December 2021</t>
  </si>
  <si>
    <t>Fincastle Media Group</t>
  </si>
  <si>
    <t>F3046</t>
  </si>
  <si>
    <t>Preparation of National Honors biographies</t>
  </si>
  <si>
    <t>14/01/2022</t>
  </si>
  <si>
    <t>NOTE: Please be advised that items 1 -5 was sent to Finance in the last submission for payment. To date the companies have still not been paid.</t>
  </si>
  <si>
    <t>______________________________________</t>
  </si>
  <si>
    <t>Date:__________________________</t>
  </si>
  <si>
    <t>J.A. Thompson</t>
  </si>
  <si>
    <t xml:space="preserve">Permanent Secretary </t>
  </si>
  <si>
    <t>Armoured Car Services, Ltd.</t>
  </si>
  <si>
    <t>Transport Deposit to bank Daily</t>
  </si>
  <si>
    <t>Nov 30 &amp; Dec 30th</t>
  </si>
  <si>
    <t>B. T. C.</t>
  </si>
  <si>
    <t>Telephone Service</t>
  </si>
  <si>
    <t>Bahamas Air Care</t>
  </si>
  <si>
    <t>Labor Electrical installation for (3) split system</t>
  </si>
  <si>
    <t>Dec 30th</t>
  </si>
  <si>
    <t>Internet, Cable and Telephone service</t>
  </si>
  <si>
    <t>Dec 15th</t>
  </si>
  <si>
    <t>CBS Bahamas</t>
  </si>
  <si>
    <t>Cengage Learning</t>
  </si>
  <si>
    <t>Book supplies</t>
  </si>
  <si>
    <t>Dec 30th &amp; Jan 30th</t>
  </si>
  <si>
    <t>Dovetail Construction</t>
  </si>
  <si>
    <t>Classroom DD1 Joist Replacement</t>
  </si>
  <si>
    <t>Dec 17th</t>
  </si>
  <si>
    <t>Eagle Electrical &amp; Lighting</t>
  </si>
  <si>
    <t>Electrical Supplies</t>
  </si>
  <si>
    <t>Nov 17th</t>
  </si>
  <si>
    <t>FYP Ltd.</t>
  </si>
  <si>
    <t>Building supplies</t>
  </si>
  <si>
    <t>Graduation Solutions LLC</t>
  </si>
  <si>
    <t>Graduation gowns and daiploma covers</t>
  </si>
  <si>
    <t>ICS Security Concepts</t>
  </si>
  <si>
    <t>Employee background checks</t>
  </si>
  <si>
    <t>Oct 30th</t>
  </si>
  <si>
    <t>Janaees Uniform Center</t>
  </si>
  <si>
    <t>Uniforms</t>
  </si>
  <si>
    <t>Kelly's Home Center Ltd.</t>
  </si>
  <si>
    <t>Misc Supplies</t>
  </si>
  <si>
    <t>Lock Doctors Ltd.</t>
  </si>
  <si>
    <t>Cut Keys, Fix locks ect</t>
  </si>
  <si>
    <t>Copy machine Maint &amp; Computer suplies</t>
  </si>
  <si>
    <t>Movi Productions</t>
  </si>
  <si>
    <t>Video Graduation</t>
  </si>
  <si>
    <t>Nelson Rahming</t>
  </si>
  <si>
    <t>Parking Services &amp; Vechicle Control</t>
  </si>
  <si>
    <t>Perfect View Solutions</t>
  </si>
  <si>
    <t>Dress Forms</t>
  </si>
  <si>
    <t>Practice Labs Systems Inc.</t>
  </si>
  <si>
    <t>Safe Smart Power</t>
  </si>
  <si>
    <t>Supply and install new 36"x80" impact resistant single casement door.</t>
  </si>
  <si>
    <t>Shindingzzz</t>
  </si>
  <si>
    <t>Consultant</t>
  </si>
  <si>
    <t>Solomon's Super Center</t>
  </si>
  <si>
    <t xml:space="preserve">Microwave </t>
  </si>
  <si>
    <t>Two Way Solutions</t>
  </si>
  <si>
    <t>Radios</t>
  </si>
  <si>
    <t>29</t>
  </si>
  <si>
    <t>VISION PRODUCTIONS</t>
  </si>
  <si>
    <t>Ministry/Department: Ministry of National Security</t>
  </si>
  <si>
    <t>Account No.</t>
  </si>
  <si>
    <t>Description of Goods/Services (Contracts/Projects/Programme Unpaid Invoices &amp; Salary related matters)</t>
  </si>
  <si>
    <t>Vendor ID</t>
  </si>
  <si>
    <t>029-0100-0001-011-2251128-15</t>
  </si>
  <si>
    <t>Fees &amp; Other Charges</t>
  </si>
  <si>
    <t xml:space="preserve">Partial annual maintenance for Access Control </t>
  </si>
  <si>
    <t>Proficient Business Services</t>
  </si>
  <si>
    <t>P1613</t>
  </si>
  <si>
    <t>029-0100-0001-011-2251111-15</t>
  </si>
  <si>
    <t>Security Services</t>
  </si>
  <si>
    <t>Monthly Electronic Monitoring (November 2021)</t>
  </si>
  <si>
    <t>Migrafill Electronic Security</t>
  </si>
  <si>
    <t>M2268</t>
  </si>
  <si>
    <t>Monthly Electronic Monitoring (December 2021)</t>
  </si>
  <si>
    <t>029-0100-0001-011-2251353-15</t>
  </si>
  <si>
    <t>Maint of AV Intergration System</t>
  </si>
  <si>
    <t>Monthly payment  for Covid-19 Tracking (December 2021)</t>
  </si>
  <si>
    <t>MultiMedia Technologies</t>
  </si>
  <si>
    <t>M2635</t>
  </si>
  <si>
    <t>REMINDER:  Please provide  copies of ALL related contracts and invoices to support the above expenditure listings.</t>
  </si>
  <si>
    <t>029-0208-0460-011-3112204-15</t>
  </si>
  <si>
    <t>Security &amp; Communication Equipment</t>
  </si>
  <si>
    <t>Partial payment on Maint Agreement for CCTV</t>
  </si>
  <si>
    <t>Annual Crimes Management System Software - Police</t>
  </si>
  <si>
    <t>IBM</t>
  </si>
  <si>
    <t>029-0208-4115-011-3112209-15</t>
  </si>
  <si>
    <t>Military, Police &amp; Prison Equipment</t>
  </si>
  <si>
    <t>Quarterly payment on Agreement for Sexual Offender's Register (BDOCS)</t>
  </si>
  <si>
    <t>TYCOON MAMAGEMENT</t>
  </si>
  <si>
    <t>T1534</t>
  </si>
  <si>
    <t>PAYMENT #7. DREDGING OF N. ABACO CONTAINER PORT ACCESS CHANNEL.</t>
  </si>
  <si>
    <t>MODULAR DESIGN CONCEPTS</t>
  </si>
  <si>
    <t>PAINTING OF BAILLOU HILL POST OFFICE</t>
  </si>
  <si>
    <t>UNIVERSAL POWER SOURCE</t>
  </si>
  <si>
    <t>REPAIRS TO GRANTS TOWN POST OFFICE ROOF</t>
  </si>
  <si>
    <t>Head : 014</t>
  </si>
  <si>
    <t>DISASTER PREPARED, MANAGEMENT &amp; RECONSTRUCTION</t>
  </si>
  <si>
    <t>UNPAID INVOICES - SOE</t>
  </si>
  <si>
    <t>Ministry/Department: BAIC</t>
  </si>
  <si>
    <t>Agri- Vet International</t>
  </si>
  <si>
    <t>Farm Supplies/ inventory for the Fish and Farm Store</t>
  </si>
  <si>
    <t xml:space="preserve">Legal Fees - Triubnal Judgement for dismissal </t>
  </si>
  <si>
    <t>Group Health Insurance Premium - December</t>
  </si>
  <si>
    <t>BPL</t>
  </si>
  <si>
    <t>Electrical Exposes for the BAIC managed properties and head office.</t>
  </si>
  <si>
    <t>Internet and telephone services throughout network</t>
  </si>
  <si>
    <t>Darville's Customs Brokerage</t>
  </si>
  <si>
    <t>Customs and brokerage fees for incoming supplies for Feed Mill and Fish and Farm Stores</t>
  </si>
  <si>
    <t>Davis &amp; CO</t>
  </si>
  <si>
    <t>Direct Waste Services</t>
  </si>
  <si>
    <t>Dumpster Serrvices for the Fish &amp; Farm, Feed Mill, Produce Exchange and SRIP.</t>
  </si>
  <si>
    <t>Doctor's Hospital</t>
  </si>
  <si>
    <t>COVID-19 Testing for staff members</t>
  </si>
  <si>
    <t>National Insurance contributions both Employee and Employer</t>
  </si>
  <si>
    <t xml:space="preserve">Public Treasury </t>
  </si>
  <si>
    <t xml:space="preserve">Business Licence Fees </t>
  </si>
  <si>
    <t xml:space="preserve">Vat Payable </t>
  </si>
  <si>
    <t xml:space="preserve">Ralph Brennen </t>
  </si>
  <si>
    <t>Surveying Fees owed for Survices rendered on Abaco Property</t>
  </si>
  <si>
    <t>Shield Insurance Agents</t>
  </si>
  <si>
    <t xml:space="preserve">Liability and Property Insurance </t>
  </si>
  <si>
    <t>Walpole Feed &amp; Supply Co.</t>
  </si>
  <si>
    <t>Input supplies/ Ingredients for the Feed Mill and Fish Farm Stores</t>
  </si>
  <si>
    <t>Farmers Payments</t>
  </si>
  <si>
    <t>Payments to Family Island Farmers - November &amp; December</t>
  </si>
  <si>
    <t>BAHAMAS WELDING &amp; FIRE CO. LTD.</t>
  </si>
  <si>
    <t>Maintenance Supply</t>
  </si>
  <si>
    <t>29  Jan 2022</t>
  </si>
  <si>
    <t>RHYTHM CAFE</t>
  </si>
  <si>
    <t>Third Party Charge for Airline</t>
  </si>
  <si>
    <t>THE PUBLIC TREASURY/ IMMIGRATION  DEPT.</t>
  </si>
  <si>
    <t>IMPERIAL LIFE ASSURANCE</t>
  </si>
  <si>
    <t>Salary Deduction</t>
  </si>
  <si>
    <t>5  Jan 2022</t>
  </si>
  <si>
    <t>BOOKWORLD &amp; STATIONERS</t>
  </si>
  <si>
    <t>Salary Deduction BOB</t>
  </si>
  <si>
    <t>CLICO BAHAMAS LTD.</t>
  </si>
  <si>
    <t>5 Jan 2022</t>
  </si>
  <si>
    <t>ARMOURED CAR SERVICES LIMITED</t>
  </si>
  <si>
    <t>Service Fees for Bank Pick-up</t>
  </si>
  <si>
    <t>FINANCIAL ONE LIMITED</t>
  </si>
  <si>
    <t>ROYAL BANK OF CANADA</t>
  </si>
  <si>
    <t>KELLY'S HOME CENTRE LIMITED</t>
  </si>
  <si>
    <t>Supplies for Ramp</t>
  </si>
  <si>
    <t>KLG INVESTMENTS LTD./AQUAPURE WATER</t>
  </si>
  <si>
    <t>Supply for staff Refreshment</t>
  </si>
  <si>
    <t>MEDICAL AIR SERVICES ASSOCIATION (BAH)</t>
  </si>
  <si>
    <t>TRISTAR INSURANCE AGENCY</t>
  </si>
  <si>
    <t>BAHAMAS WASTE LIMITED</t>
  </si>
  <si>
    <t>Garbage Disposal Expense Maintenance</t>
  </si>
  <si>
    <t>AUTOMOTIVE &amp; INDUSTRIAL DIST.</t>
  </si>
  <si>
    <t>Maintenance Supplies</t>
  </si>
  <si>
    <t>GREEN LEAF</t>
  </si>
  <si>
    <t>COMPUTER INK, TONER &amp; ACCESSORIES STORE</t>
  </si>
  <si>
    <t>29 Jan 2022</t>
  </si>
  <si>
    <t>BAHAMAS POWER AND LIGHT COMPANY LTD.</t>
  </si>
  <si>
    <t>Utility Expense</t>
  </si>
  <si>
    <t>COLINA IMPERIAL INSURANCE</t>
  </si>
  <si>
    <t>FURNITURE PLUS</t>
  </si>
  <si>
    <t>CUSTOMS COMPUTERS LIMITED</t>
  </si>
  <si>
    <t>Computer Supplies</t>
  </si>
  <si>
    <t>FINCO BANK</t>
  </si>
  <si>
    <t>BAF FINANCIAL &amp; INSURANCE (BAH) LTD.</t>
  </si>
  <si>
    <t>MORE SECURITY BAHAMAS</t>
  </si>
  <si>
    <t>Wheel Chair Services</t>
  </si>
  <si>
    <t>BAHAMAS BUSINESS SOLUTIONS</t>
  </si>
  <si>
    <t>EASY TERMS LTD</t>
  </si>
  <si>
    <t>PUBLIC WORKERS CR. UNION</t>
  </si>
  <si>
    <t>FAMILY GUARDIAN INSURANCE</t>
  </si>
  <si>
    <t>Petty Cash</t>
  </si>
  <si>
    <t>15 Jan 2022</t>
  </si>
  <si>
    <t>BAHAMAS ISLANDS RESORTS UNION</t>
  </si>
  <si>
    <t>COURTESY PRIVATE CHARTERS</t>
  </si>
  <si>
    <t>INTERNATIONAL ENERGY CO., LTD.</t>
  </si>
  <si>
    <t>CANDID SECURITY LTD</t>
  </si>
  <si>
    <t>TEACHERS &amp; SALARIED WKRS. COOP.</t>
  </si>
  <si>
    <t>BANK OF NOVA SCOTIA</t>
  </si>
  <si>
    <t>AUTO H &amp; L</t>
  </si>
  <si>
    <t>MICRONET BUSINESS TECHNOLOGY</t>
  </si>
  <si>
    <t>POULAND LIMITED</t>
  </si>
  <si>
    <t>FIRST CARIBBEAN INT. BANK</t>
  </si>
  <si>
    <t>BATTERY &amp; TYRE SPECIALISTS</t>
  </si>
  <si>
    <t>AEROSERVICIOS USA INC.</t>
  </si>
  <si>
    <t>Maintenance Supplies US</t>
  </si>
  <si>
    <t>SUNSHINE FINANCE LTD</t>
  </si>
  <si>
    <t>A.A.A.W.U</t>
  </si>
  <si>
    <t>NATIONAL WORKERS CO-OPERATIVE CR. UN.</t>
  </si>
  <si>
    <t>BE ALIV LIMITED</t>
  </si>
  <si>
    <t>Telephone Bill</t>
  </si>
  <si>
    <t>COMMONWEALTH BANK</t>
  </si>
  <si>
    <t>PETRO DISTRIBUTORS</t>
  </si>
  <si>
    <t>Fuel expense - Fuel Farm Maintenance</t>
  </si>
  <si>
    <t>THE PUBLIC TREASURY/CIVIL AVIATION</t>
  </si>
  <si>
    <t>TO BE WRITTEN OFF</t>
  </si>
  <si>
    <t>NAD</t>
  </si>
  <si>
    <t>RENT for Office Space and other spaces on the Ramp &amp; other Terminal</t>
  </si>
  <si>
    <t>OVERDUE</t>
  </si>
  <si>
    <t>NASSAU FLIGHT SERVICES EMPLOYEE PROV.</t>
  </si>
  <si>
    <t>Provident Fund Employee Loans</t>
  </si>
  <si>
    <t>THE NATIONAL INSURANCE BOARD</t>
  </si>
  <si>
    <t>Employee Contributions</t>
  </si>
  <si>
    <t>THE PUBLIC TREASURY/ CUSTOMS DEPT.</t>
  </si>
  <si>
    <t>FIDELITY BANK BAHAMAS</t>
  </si>
  <si>
    <t>Provident Fund Employee Contributions</t>
  </si>
  <si>
    <t xml:space="preserve">Ministry/Department: Ministry of Tourism - Hotel Corporation </t>
  </si>
  <si>
    <t>KPMG Audit services</t>
  </si>
  <si>
    <t>Lucayan Renewal Holdings Ltd</t>
  </si>
  <si>
    <t>Operational expenses - TDC</t>
  </si>
  <si>
    <t>Tourism Development Corporation</t>
  </si>
  <si>
    <t>BAHAMAS POWER AND LIGHT [BPL]</t>
  </si>
  <si>
    <t>B0037</t>
  </si>
  <si>
    <t>MONTHLY ELECTRICITY BILLS FOR GOVERNMENT OFFICES</t>
  </si>
  <si>
    <t>STUART'S CARPENTRY</t>
  </si>
  <si>
    <t>S4875</t>
  </si>
  <si>
    <t>REPAIRS TO DAMAGED HURRICANE GARAGE DOORS</t>
  </si>
  <si>
    <t>06/12/2021</t>
  </si>
  <si>
    <t>PHOENIX PEST CONTROL</t>
  </si>
  <si>
    <t>P0839</t>
  </si>
  <si>
    <t>FUMIGATION OF OFFICE SPACES-- MINISTRY OF WORKS AND UTILITIES</t>
  </si>
  <si>
    <t>3C'S PARTY RENTAL AND SUPPLIES</t>
  </si>
  <si>
    <t>C5591</t>
  </si>
  <si>
    <t>RENTAL OF THIRTY TENTS FOR STRAW MARKET AT FORT CHARLOTTE.</t>
  </si>
  <si>
    <t>DIRECT WASTE TRUCKING</t>
  </si>
  <si>
    <t>D1155</t>
  </si>
  <si>
    <t>DISPOSAL OF WASTE AT MOPW MAIN COMPOUND</t>
  </si>
  <si>
    <t>E&amp;U WATER COOLERS</t>
  </si>
  <si>
    <t>SERVICE CHARGE TO CLEAN WATER COOLER</t>
  </si>
  <si>
    <t>JAJ INVESTMENTS INCORPORATED</t>
  </si>
  <si>
    <t>J1200</t>
  </si>
  <si>
    <t>CLEANING AND REMOVAL OF DEBRIS ON LAND LOCATED OFF SPIKENARD ROAD</t>
  </si>
  <si>
    <t>20/12/2021</t>
  </si>
  <si>
    <t>DE'VISION CONSTRUCTION COMPANY</t>
  </si>
  <si>
    <t>D2712</t>
  </si>
  <si>
    <t>ADDITIONAL FUNDING TO COMPLETE PHASE 1 OF BAMSI FEMALE DORMITORY</t>
  </si>
  <si>
    <t>09/12/2021</t>
  </si>
  <si>
    <t>OSHKOSH AIRPORT PRODUCTS LLC</t>
  </si>
  <si>
    <t>O0699</t>
  </si>
  <si>
    <t>SUPPLY OF AIRCRAFT RESCUE AND FIREFIGHTING EQUIPMENT</t>
  </si>
  <si>
    <t>24/12/2021</t>
  </si>
  <si>
    <t xml:space="preserve"> A &amp; M CONSTRUCTION COMPANY</t>
  </si>
  <si>
    <t>A1991</t>
  </si>
  <si>
    <t>EMERGENCY REPAIRS -AND RENOVATION -MOPW BUILDING</t>
  </si>
  <si>
    <t>17/12/2021</t>
  </si>
  <si>
    <t>WOSLEE CONSTRUCTION CO. LTD</t>
  </si>
  <si>
    <t>W0001</t>
  </si>
  <si>
    <t>CONSTRUCTION OF THE ANDRE RODGERS BASEBALL STADIUM</t>
  </si>
  <si>
    <t>29/11/2021</t>
  </si>
  <si>
    <t>GLOBAL AIR CONDITIONING AND REFRIDGERATION</t>
  </si>
  <si>
    <t>G2058</t>
  </si>
  <si>
    <t>REPLACEMENT OF TWO 20-TON CONDENSING UNITS- DEHS</t>
  </si>
  <si>
    <t>TYLER TECHNOLOGIES, INC</t>
  </si>
  <si>
    <t>T3121</t>
  </si>
  <si>
    <t>ELECTRONIC PERMIT REVIEW AND INSPECTION SYSTEM SOFTWARE</t>
  </si>
  <si>
    <t>K.W. PAVING</t>
  </si>
  <si>
    <t>K1307</t>
  </si>
  <si>
    <t>SOUTH ANDROS ROAD REPAIRS- ANDROS</t>
  </si>
  <si>
    <t>BAHAMIX</t>
  </si>
  <si>
    <t>B0091</t>
  </si>
  <si>
    <t>NEW PROVIDENCE ROAD MAINTENANCE PROGRAM</t>
  </si>
  <si>
    <t>T S ENTERPRISES</t>
  </si>
  <si>
    <t>T3588</t>
  </si>
  <si>
    <t>PRE- AND POST- HURRICANE DORIAN CLEANUP; REMOVAL OF VARIOUS TREES AND FALLEN DEBRIS FROM GRAND BAHAMA</t>
  </si>
  <si>
    <t>29/12/2021</t>
  </si>
  <si>
    <t>CARIBBEAN INTERNATIONAL AIR CONDITIONING SERVICES LTD.</t>
  </si>
  <si>
    <t>C4502</t>
  </si>
  <si>
    <t>BNGIS FIRE SUPPRESSION SYSTEM PILOT HOUSE</t>
  </si>
  <si>
    <t>19/8/2021</t>
  </si>
  <si>
    <t>TOMMY GUY CONSTRUCTION</t>
  </si>
  <si>
    <t>G2655</t>
  </si>
  <si>
    <t>ALL BAHAMAS CONSTRUCTION COMPANY LTD.</t>
  </si>
  <si>
    <t>A2864</t>
  </si>
  <si>
    <t>DESIGN AND CONSTRUCTION OF FISHING HOLE ROAD CAUSEWAY</t>
  </si>
  <si>
    <t>15/07/2021</t>
  </si>
  <si>
    <t>15/08/2021</t>
  </si>
  <si>
    <t>15/09/2021</t>
  </si>
  <si>
    <t>Bahamas Waste Ltd</t>
  </si>
  <si>
    <t>Garbage collection, Handwashing station service</t>
  </si>
  <si>
    <t>25/08/2021</t>
  </si>
  <si>
    <t xml:space="preserve">Garbage collection, </t>
  </si>
  <si>
    <t>25/09/2021</t>
  </si>
  <si>
    <t>Garbage collection</t>
  </si>
  <si>
    <t>25/10/2021</t>
  </si>
  <si>
    <t>Garbage collection, handwashing station service</t>
  </si>
  <si>
    <t>Bahamas Ecofriendly Solutions</t>
  </si>
  <si>
    <t>Eco Solution for dispenser</t>
  </si>
  <si>
    <t>Monthly Billing July 2021</t>
  </si>
  <si>
    <t>20/08/2021</t>
  </si>
  <si>
    <t>Monthly Billing August 2021</t>
  </si>
  <si>
    <t>21/09/2021</t>
  </si>
  <si>
    <t>Monthly Billing September 2021</t>
  </si>
  <si>
    <t>21/10/2021</t>
  </si>
  <si>
    <t>Monthly Billing October 2021</t>
  </si>
  <si>
    <t>21/11/2021</t>
  </si>
  <si>
    <t>Monthly Billing November 2021</t>
  </si>
  <si>
    <t>21/12/2021</t>
  </si>
  <si>
    <t>Monthly Billing December 2021</t>
  </si>
  <si>
    <t>Cable Bahamas Ltd</t>
  </si>
  <si>
    <t>20/07/2021</t>
  </si>
  <si>
    <t>20/09/2021</t>
  </si>
  <si>
    <t>20/10/2021</t>
  </si>
  <si>
    <t>20/11/2021</t>
  </si>
  <si>
    <t xml:space="preserve">Camco Construction </t>
  </si>
  <si>
    <t>Hand Sanitizer Solution  November 2021</t>
  </si>
  <si>
    <t>19/12/2021</t>
  </si>
  <si>
    <t>Custom Computers Ltd</t>
  </si>
  <si>
    <t>Statement date 12/15/2021</t>
  </si>
  <si>
    <t>15/12/2021</t>
  </si>
  <si>
    <t>Telephone Allowance December 2021</t>
  </si>
  <si>
    <t>Gas Allowance December 2021</t>
  </si>
  <si>
    <t>Outstanding vacation (2020)</t>
  </si>
  <si>
    <t>Outstanding vacation (2021)</t>
  </si>
  <si>
    <t>Managing Director Gratuity December 2021</t>
  </si>
  <si>
    <t>John Bull Business Centre</t>
  </si>
  <si>
    <t>Binding - July 2021</t>
  </si>
  <si>
    <t>Harding Security</t>
  </si>
  <si>
    <t>Program key cards October 2021</t>
  </si>
  <si>
    <t>Program key cards December 2021</t>
  </si>
  <si>
    <t>NIB</t>
  </si>
  <si>
    <t>Employee Contributions - JULY 2021</t>
  </si>
  <si>
    <t>Employee Contributions - AUGUST 2021</t>
  </si>
  <si>
    <t>30/08/2021</t>
  </si>
  <si>
    <t xml:space="preserve">NIB </t>
  </si>
  <si>
    <t>Employee Contributions - SEPTEMBER 2021</t>
  </si>
  <si>
    <t>30/09/2021</t>
  </si>
  <si>
    <t>Employee Contributions -OCTOBER 2021</t>
  </si>
  <si>
    <t>Employee Contributions -NOVEMBER 2021</t>
  </si>
  <si>
    <t>Employee Contributions - DECEMBER 2021</t>
  </si>
  <si>
    <t>National Plumbing &amp; Building Supplies Ltd</t>
  </si>
  <si>
    <t>Plumbing Part - July 2021</t>
  </si>
  <si>
    <t>Plumbing Part - October 2021</t>
  </si>
  <si>
    <t>Pest Exterminating &amp; Sanitation Service</t>
  </si>
  <si>
    <t>Sani-bins &amp; Pest control services</t>
  </si>
  <si>
    <t>Paradise Utilities</t>
  </si>
  <si>
    <t>Water @ Paradise Island Market</t>
  </si>
  <si>
    <t xml:space="preserve">Total Services </t>
  </si>
  <si>
    <t>Billing August 2021</t>
  </si>
  <si>
    <t>31/08/2021</t>
  </si>
  <si>
    <t>Water &amp; Sewerage Corporation</t>
  </si>
  <si>
    <t>Monthly Billing - July 2021</t>
  </si>
  <si>
    <t>13/08/2021</t>
  </si>
  <si>
    <t>Monthly Billing - August 2021</t>
  </si>
  <si>
    <t>13/09/2021</t>
  </si>
  <si>
    <t>Monthly Billing -September 2021</t>
  </si>
  <si>
    <t>18/10/2021</t>
  </si>
  <si>
    <t>Monthly Billing -October 2021</t>
  </si>
  <si>
    <t>Monthly Billing -November 2021</t>
  </si>
  <si>
    <t>Board Honourarium April 2021 (Deputy Chairman Payment)</t>
  </si>
  <si>
    <t>Outstanding April 2021</t>
  </si>
  <si>
    <t xml:space="preserve">Board Honourarium </t>
  </si>
  <si>
    <t>Outstanding Honourarium November 2021</t>
  </si>
  <si>
    <t>Outstanding Honourarium December 2021</t>
  </si>
  <si>
    <t>CBS Bahamas Ltd</t>
  </si>
  <si>
    <t>Repairs to the rolldown doors</t>
  </si>
  <si>
    <t>Cedric L. Parker &amp; Co</t>
  </si>
  <si>
    <t>Legal work</t>
  </si>
  <si>
    <t xml:space="preserve">Deloitte &amp; Touche </t>
  </si>
  <si>
    <t>Operational Review</t>
  </si>
  <si>
    <t>Gomez Campbell &amp; Co</t>
  </si>
  <si>
    <t>Audit</t>
  </si>
  <si>
    <t>Quickbooks</t>
  </si>
  <si>
    <t>System upgrade</t>
  </si>
  <si>
    <t xml:space="preserve">Salary Increases </t>
  </si>
  <si>
    <t>To December 2021</t>
  </si>
  <si>
    <t xml:space="preserve">Bahamasair Holding Ltd. </t>
  </si>
  <si>
    <t>Operational expenses</t>
  </si>
  <si>
    <t>Bahamas Medical Center. Doctor's Hospital Building</t>
  </si>
  <si>
    <t>ECASA MEDICAL SERVICES</t>
  </si>
  <si>
    <t>ECASA S. A. (FUEL)</t>
  </si>
  <si>
    <t>MORTON BAHAMAS LTD</t>
  </si>
  <si>
    <t>RUBIS Bahamas Limited</t>
  </si>
  <si>
    <t>Triton Global Petroleum Limited</t>
  </si>
  <si>
    <t>GREENLEAF</t>
  </si>
  <si>
    <t>BAKER TILLY</t>
  </si>
  <si>
    <t>FLIGHT SERVICES &amp; SYSTEMS</t>
  </si>
  <si>
    <t>SYMMETRY PRINTING</t>
  </si>
  <si>
    <t>CHICHARNEY BEVERAGES</t>
  </si>
  <si>
    <t>SUNSHINE INSURANCE</t>
  </si>
  <si>
    <t>ATLANTIC MEDICAL INSURANCE LTD</t>
  </si>
  <si>
    <t>PRINCIPAL LIFE INS CO</t>
  </si>
  <si>
    <t>AIR TRANS DISTRICT LODGE #142</t>
  </si>
  <si>
    <t>BAHAMAS AIRLINE PILOTS ASSOCIATION</t>
  </si>
  <si>
    <t>NATIONAL INSURANCE BOARD</t>
  </si>
  <si>
    <t>BAHAMASAIR EMP PROV FUND</t>
  </si>
  <si>
    <t>MEDICAL AIR SERVICES ASSOC. IN</t>
  </si>
  <si>
    <t>AIRPORT AIRLINE &amp; ALLIED WORKERS UNION</t>
  </si>
  <si>
    <t>TEACHERS &amp; SALARIED WORKERS CREDIT UNION</t>
  </si>
  <si>
    <t>FAMILY GUARDIAN INSURANCE CO</t>
  </si>
  <si>
    <t>COLINA IMPERIAL INSURANCE CO.</t>
  </si>
  <si>
    <t>NATIONAL WORKERS CO-OP CREDIT UNION</t>
  </si>
  <si>
    <t>PUBLIC WORKERS CO-OP CR. UNION</t>
  </si>
  <si>
    <t>PUBLIC MANAGERS UNION</t>
  </si>
  <si>
    <t>U.S.DEPT TREASURY</t>
  </si>
  <si>
    <t>PUBLIC TREASURY - DEPARTURE TAX</t>
  </si>
  <si>
    <t>ECASA S.A (DEPARTURE TAXES)</t>
  </si>
  <si>
    <t>GOB VAT ACCOUNT 05625-2884609</t>
  </si>
  <si>
    <t>NASSAU AIRPORT DEVELOPMENT COMPANY / TAX</t>
  </si>
  <si>
    <t>GREATER ORLANDO AVIATION AUTHORITY</t>
  </si>
  <si>
    <t>HAMASERCO</t>
  </si>
  <si>
    <t>BROWARD COUNTY AVIATION</t>
  </si>
  <si>
    <t>TURKS &amp; CAICOS ISLAND</t>
  </si>
  <si>
    <t>GRAND BAHAMA AIRPORT CO</t>
  </si>
  <si>
    <t>NASSAU AIRPORT DEVELOPMENT</t>
  </si>
  <si>
    <t>AIRCRAFT SERVICE INTL</t>
  </si>
  <si>
    <t>AMERICAN SALES &amp; MANAGEMENT ORGANIZATION, LLC</t>
  </si>
  <si>
    <t>G2 SECURE STAFF</t>
  </si>
  <si>
    <t>FLIGHT SUPPORT LTD</t>
  </si>
  <si>
    <t>TURKS &amp; CAICOS CIVIL AVIATION AUTHORITY</t>
  </si>
  <si>
    <t>SWISSPORT USA, INC.,</t>
  </si>
  <si>
    <t>COMMERCIAL TAKE OFF</t>
  </si>
  <si>
    <t>SUPERIOR AIRCRAFT SERVICES, INC.</t>
  </si>
  <si>
    <t>ECASA S.A</t>
  </si>
  <si>
    <t>ULTRA AVIATION SERVICES INC.,</t>
  </si>
  <si>
    <t>WESTERN AIR</t>
  </si>
  <si>
    <t>FLAMINGO AIR</t>
  </si>
  <si>
    <t>PINEAPPLE AIR</t>
  </si>
  <si>
    <t>STAFF REIMBURSEMENT</t>
  </si>
  <si>
    <t>STAFF ADVANCE</t>
  </si>
  <si>
    <t>PUBLIC TREASURY</t>
  </si>
  <si>
    <t>INNOVA SOLUTIONS</t>
  </si>
  <si>
    <t>AVIALL</t>
  </si>
  <si>
    <t>BARFIELD INSTRUMENT CORP</t>
  </si>
  <si>
    <t>MED-CRAFT, INC.</t>
  </si>
  <si>
    <t>MED-AIR</t>
  </si>
  <si>
    <t>AVIATION BRAKES</t>
  </si>
  <si>
    <t>BOEING COMMERCIAL AIRPLANE</t>
  </si>
  <si>
    <t>AVIONS de TRANSPORT REGIONAL</t>
  </si>
  <si>
    <t>ATR AMERICAS, INC</t>
  </si>
  <si>
    <t>INVENTORY LOCATOR SERVICE INC.</t>
  </si>
  <si>
    <t>W W GRAINGER INC</t>
  </si>
  <si>
    <t>AIRLINE SPARES AMERICA, INC</t>
  </si>
  <si>
    <t>JETSPARES INTERNATIONAL, INC</t>
  </si>
  <si>
    <t>KIMBALL ELECTRONIC LABORATORY, INC.</t>
  </si>
  <si>
    <t>AVITAS INC</t>
  </si>
  <si>
    <t>AVIATION AIRMOTIVE INC</t>
  </si>
  <si>
    <t>GLOBAL AIRTECH</t>
  </si>
  <si>
    <t>PRATT &amp; WHITNEY CANADA,INC</t>
  </si>
  <si>
    <t>AEROSOFT SYSTEMS INC.</t>
  </si>
  <si>
    <t>AMERICAN SOUTHEAST INFLATABLES</t>
  </si>
  <si>
    <t>DIVERSIFIED AERO SERVICES, INC.</t>
  </si>
  <si>
    <t>SERVICORE G. S. CORP</t>
  </si>
  <si>
    <t>MIAMI NDT INC.</t>
  </si>
  <si>
    <t>OAG AVIATION WORLDWIDE LLC</t>
  </si>
  <si>
    <t>KLG INVESTMENTS LTD</t>
  </si>
  <si>
    <t>UNITED SANITATION SERVICES</t>
  </si>
  <si>
    <t>NASSAU GUARDIAN</t>
  </si>
  <si>
    <t>CABLE BAHAMAS FPO</t>
  </si>
  <si>
    <t>K.J'S JANITORIAL &amp; MAINTENANCE</t>
  </si>
  <si>
    <t>MORLEY REALTY LIMITED</t>
  </si>
  <si>
    <t>DHL  (BAHAMAS) LTD.</t>
  </si>
  <si>
    <t>V.B.M.HOLDING LIMITED</t>
  </si>
  <si>
    <t>GRAND BAHAMA POWER COMPANY</t>
  </si>
  <si>
    <t>CABLE BAHAMAS LIMITED</t>
  </si>
  <si>
    <t>NEW IMAGE BEAUTY SUPPLIES</t>
  </si>
  <si>
    <t>O. R. SERVICES LIMITED</t>
  </si>
  <si>
    <t>ARMOURED EXPRESS (BAHAMAS)  LIMITED</t>
  </si>
  <si>
    <t>CANDID SECURITY SERVICES LTD</t>
  </si>
  <si>
    <t>BAHAMAS TAXI CAB UNION</t>
  </si>
  <si>
    <t>CYBERSOURCE CORPORATION</t>
  </si>
  <si>
    <t>SABRE INC.</t>
  </si>
  <si>
    <t>FOWLER WHITE BURNETT, PA</t>
  </si>
  <si>
    <t>HOGAN LOVELLS US LLP</t>
  </si>
  <si>
    <t>INTERNATIONAL UNIFORM INC</t>
  </si>
  <si>
    <t>I B C AIRWAYS, INC.</t>
  </si>
  <si>
    <t>STARLINE SYSTEMS INC.</t>
  </si>
  <si>
    <t>THE COMMISSIONER OF POLICE</t>
  </si>
  <si>
    <t>PAN AM INTERNATIONAL FLT ACADM</t>
  </si>
  <si>
    <t>A I D NASSAU</t>
  </si>
  <si>
    <t>BAHAMAS WELDING &amp; FIRE CO</t>
  </si>
  <si>
    <t>THE DALBENAS AGENCY LTD</t>
  </si>
  <si>
    <t>UTILITIES REGULATION &amp; COMPETITON AUTHORITY</t>
  </si>
  <si>
    <t>BETTY K AGENCIES LTD</t>
  </si>
  <si>
    <t>WALKER'S INDUSTRIES LTD.,</t>
  </si>
  <si>
    <t>PREMIER IMPORTERS LTD</t>
  </si>
  <si>
    <t>RENTOKIL INT'L LTD</t>
  </si>
  <si>
    <t>THE TRIBUNE</t>
  </si>
  <si>
    <t>EXECUTIVE COFFEE &amp; FOOD</t>
  </si>
  <si>
    <t>EXCELSIOR BUSINESS SERVICES</t>
  </si>
  <si>
    <t>THE SIGN MAN</t>
  </si>
  <si>
    <t>BAHAMAS OFFICE &amp; SCHOOL SUPPLIES</t>
  </si>
  <si>
    <t>HARRY B. SANDS, LOBOSKY &amp; COMPANY</t>
  </si>
  <si>
    <t>NASSAU INDUSTRIAL GASES</t>
  </si>
  <si>
    <t>EMBASSY OF THE REPUBLIC OF CUBA</t>
  </si>
  <si>
    <t>D C TECHNOLOGY COMPANY LTD</t>
  </si>
  <si>
    <t>LOCK DOCTOR</t>
  </si>
  <si>
    <t>A.G.ELECTRIC COMPANY LTD</t>
  </si>
  <si>
    <t>MISC EXPENSE  -  US DOLLARS</t>
  </si>
  <si>
    <t>MISC EXPENSE  - BAHAMIAN DOLLARS</t>
  </si>
  <si>
    <t>HIGHLAND WIRELESS</t>
  </si>
  <si>
    <t>IMMIGRATION NASSAU</t>
  </si>
  <si>
    <t>IMMIGRATION DEPT - SANSALVADOR</t>
  </si>
  <si>
    <t>CUSTOMS NASSAU</t>
  </si>
  <si>
    <t>CUSTOMS FREEPORT</t>
  </si>
  <si>
    <t>CUSTOMS MHH</t>
  </si>
  <si>
    <t>CUSTOMS ELH</t>
  </si>
  <si>
    <t>CUSTOMS SANSALVADOR</t>
  </si>
  <si>
    <t>BATELCO-CELLULAR PHONES</t>
  </si>
  <si>
    <t>BATELCO-SAN SALVADOR</t>
  </si>
  <si>
    <t>BATELCO FREEPORT</t>
  </si>
  <si>
    <t>BATELCO NASSAU</t>
  </si>
  <si>
    <t>BATELCO-ELEUTHERA</t>
  </si>
  <si>
    <t>BATELCO ABACO</t>
  </si>
  <si>
    <t>BATELCO CROOKED ISLAND</t>
  </si>
  <si>
    <t>B.E.C DOMESTIC CARGO - 662044</t>
  </si>
  <si>
    <t>B.E.C BLAKE ROAD</t>
  </si>
  <si>
    <t>B.E.C - NASSAU STREET - 271604</t>
  </si>
  <si>
    <t>B E C PALMDALE CTO</t>
  </si>
  <si>
    <t>B. E. C. STORES BUILDING- 115490</t>
  </si>
  <si>
    <t>B. E. C.  HANGER 2 - 115492</t>
  </si>
  <si>
    <t>B.E.C. INAGUA</t>
  </si>
  <si>
    <t>B. E. C.  ADMINISTRATION BUILDING- 115482</t>
  </si>
  <si>
    <t>DEPT OF CIVIL AVIATION</t>
  </si>
  <si>
    <t>BAHAMAS CIVIL AVIATION AUTHORITY</t>
  </si>
  <si>
    <t>THE AIRPORT AUTHORITY</t>
  </si>
  <si>
    <t>THE AIRPORT AUTHORITY FAMILY ISLAND</t>
  </si>
  <si>
    <t>L C A DELIVERY INC</t>
  </si>
  <si>
    <t>MIAMI INT L AIRPORT HOTEL</t>
  </si>
  <si>
    <t>SLEEP INN</t>
  </si>
  <si>
    <t>MASTER CONCESSION AIR</t>
  </si>
  <si>
    <t>ORANGE HILL INN</t>
  </si>
  <si>
    <t>TICKET REFUND</t>
  </si>
  <si>
    <t>PELICAN BAY RESORT</t>
  </si>
  <si>
    <t>SANDYPORT BEACHES RESORT LIMITED</t>
  </si>
  <si>
    <t>PERFECT LUCK ASSETS N.1 LIMITED</t>
  </si>
  <si>
    <t>B &amp; L SERVICE INC.</t>
  </si>
  <si>
    <t>LOST &amp; DAMAGED BAGGAGE B$</t>
  </si>
  <si>
    <t>LOST &amp; DAMAGED BAGGAGE US$</t>
  </si>
  <si>
    <t>ALLIED HOSPITALITY GROUP</t>
  </si>
  <si>
    <t>INTERNAL REVENUE SERVICE</t>
  </si>
  <si>
    <t>NAVBLUE INC.</t>
  </si>
  <si>
    <t>US CUSTOM &amp; BORDER PROTECTION</t>
  </si>
  <si>
    <t>BAHAMA OUT ISLANDS</t>
  </si>
  <si>
    <t>AIRLINE OPERATORS COMMITTEE</t>
  </si>
  <si>
    <t>OFFICE NATIONAL DEL'AVIATION C</t>
  </si>
  <si>
    <t>NAPCO PRINTING</t>
  </si>
  <si>
    <t>AUTOMATED SYSTEMS IN AIRCRAFT PERFORMANCE INC.</t>
  </si>
  <si>
    <t>AIRLINE TARIFF PUBLISHING CO.</t>
  </si>
  <si>
    <t>UPS FREIGHT</t>
  </si>
  <si>
    <t>SIMMS LTD</t>
  </si>
  <si>
    <t>NATIONAL FENCE COMPANY</t>
  </si>
  <si>
    <t>POST MASTER GENERAL</t>
  </si>
  <si>
    <t>SUPER CLUBS BREEZES</t>
  </si>
  <si>
    <t>THE COLLEGE OF THE BAHAMAS</t>
  </si>
  <si>
    <t>ELLEN'S INN</t>
  </si>
  <si>
    <t>BAHAMAS SUPPLY AIR CONDITIONIN</t>
  </si>
  <si>
    <t>STAR 106.5 FM</t>
  </si>
  <si>
    <t>PRIME FLIGHT AVIATION SERVICE,</t>
  </si>
  <si>
    <t>INSTITUTO DOMINICANO DE AVIACION CIVIL</t>
  </si>
  <si>
    <t>QUADBRIDGE INC.</t>
  </si>
  <si>
    <t>AIRPORT TERMINAL SERVICES INC.</t>
  </si>
  <si>
    <t>AMERICAN EAGLE AIRLINE</t>
  </si>
  <si>
    <t>UNPAID INVOICES - RECURRENT - SOE</t>
  </si>
  <si>
    <t>Head : 047</t>
  </si>
  <si>
    <t xml:space="preserve">Bahamas Power &amp; Light </t>
  </si>
  <si>
    <t xml:space="preserve">Power Comsumption National Sports Authority </t>
  </si>
  <si>
    <t xml:space="preserve">Water Usage National Sports Authority </t>
  </si>
  <si>
    <t xml:space="preserve">The Mainteance Squard </t>
  </si>
  <si>
    <t>Pool Monthly Service December 2021</t>
  </si>
  <si>
    <t xml:space="preserve">Labour &amp; Material for replacement of 3 VFD control pumps for the National Stadiem </t>
  </si>
  <si>
    <t xml:space="preserve">Fixed It Enterprise </t>
  </si>
  <si>
    <t xml:space="preserve">Labour &amp; Material for replacement of 3 pumps housing for the National Stadium </t>
  </si>
  <si>
    <t>DESCRIPTION OF ITEMS</t>
  </si>
  <si>
    <t>Office Supplies: Microwave</t>
  </si>
  <si>
    <t>Office Supplies: Warer Cooler</t>
  </si>
  <si>
    <t>Supplies - Vehicle</t>
  </si>
  <si>
    <t>Maintenance - School Equipment</t>
  </si>
  <si>
    <t>Phone Allowance</t>
  </si>
  <si>
    <t>Reimbursement</t>
  </si>
  <si>
    <t>Water Coupon Booklets</t>
  </si>
  <si>
    <t>Armoured Car Services</t>
  </si>
  <si>
    <t>Education Supplies: Culinary Arts Classes</t>
  </si>
  <si>
    <t xml:space="preserve">Equipment </t>
  </si>
  <si>
    <t>Photography Service</t>
  </si>
  <si>
    <t>Medical Health Insurance</t>
  </si>
  <si>
    <t>Maintenance -Machinery</t>
  </si>
  <si>
    <t>Ink/Toner Supplies</t>
  </si>
  <si>
    <t>Conference</t>
  </si>
  <si>
    <t>Sanitization Supplies</t>
  </si>
  <si>
    <t>Telephone Charges</t>
  </si>
  <si>
    <t>Sanitization Maintenance</t>
  </si>
  <si>
    <t>Airline Tickets</t>
  </si>
  <si>
    <t>Furniture: Culinary Arts Demo Kitchen</t>
  </si>
  <si>
    <t>Apartment Rental Fees</t>
  </si>
  <si>
    <t>Debit Card Payment</t>
  </si>
  <si>
    <t>Elevator Maintenance: MHEC</t>
  </si>
  <si>
    <t>Elevator Maintenance: SIS &amp; FR Wilson Bldg</t>
  </si>
  <si>
    <t>Elevator Maintenance: HCM Library</t>
  </si>
  <si>
    <t>Purchase of Vechicle</t>
  </si>
  <si>
    <t>Equipment - SIS Project</t>
  </si>
  <si>
    <t>Items Supplies for resale in the Bookstore</t>
  </si>
  <si>
    <t>Radio Advertisement</t>
  </si>
  <si>
    <t>Telephone Allowance</t>
  </si>
  <si>
    <t>Internet Services</t>
  </si>
  <si>
    <t>Internet/Cable Services</t>
  </si>
  <si>
    <t>Drink Supplies for the Grab &amp; Go Café</t>
  </si>
  <si>
    <t>Airconditioning Maintenance</t>
  </si>
  <si>
    <t>Membership Dues</t>
  </si>
  <si>
    <t>Parks and Ground Maintenance</t>
  </si>
  <si>
    <t>Items for resale in the Bookstore</t>
  </si>
  <si>
    <t>MEB Fire Escape Stairway Project</t>
  </si>
  <si>
    <t>Maintenance - Machinery</t>
  </si>
  <si>
    <t>Items Supplies for the Bookstore</t>
  </si>
  <si>
    <t>Page Advertisement</t>
  </si>
  <si>
    <t>Membership Fees</t>
  </si>
  <si>
    <t>Rapid Antigen Testing</t>
  </si>
  <si>
    <t>Service to water cooler</t>
  </si>
  <si>
    <t>Textbooks for resale (Bookstore)</t>
  </si>
  <si>
    <t>Batteries for vehicles</t>
  </si>
  <si>
    <t>Software Subscription</t>
  </si>
  <si>
    <t>Tuition Refund</t>
  </si>
  <si>
    <t>Photograhy &amp; Video Services</t>
  </si>
  <si>
    <t>Rent - Building</t>
  </si>
  <si>
    <t xml:space="preserve">Professional Service: Bahamas Botonical </t>
  </si>
  <si>
    <t>Maintenance - Communication Equipment</t>
  </si>
  <si>
    <t>Maintenance - Janitorial</t>
  </si>
  <si>
    <t>Maintenance - Vehicle</t>
  </si>
  <si>
    <t>Education Supplies: HCML</t>
  </si>
  <si>
    <t>Supplies - Diesel</t>
  </si>
  <si>
    <t>Supplies - Gasoline</t>
  </si>
  <si>
    <t>Courier Services</t>
  </si>
  <si>
    <t>Palm Rental</t>
  </si>
  <si>
    <t>Machinery Equipment: Physical Plant</t>
  </si>
  <si>
    <t>Legal Services</t>
  </si>
  <si>
    <t>Housing Allowance</t>
  </si>
  <si>
    <t>Maintenance - Park and Grounds</t>
  </si>
  <si>
    <t xml:space="preserve">Folding Chairs </t>
  </si>
  <si>
    <t>Furnitures</t>
  </si>
  <si>
    <t>Property Insurance Renewal</t>
  </si>
  <si>
    <t>Spanish Codes for resale (Bookstore)</t>
  </si>
  <si>
    <t>Maintenance - Supplies</t>
  </si>
  <si>
    <t>Christmas Tree</t>
  </si>
  <si>
    <t>Audit Services</t>
  </si>
  <si>
    <t>Gift Cerfificates</t>
  </si>
  <si>
    <t>Maintenance - Generator</t>
  </si>
  <si>
    <t>Items Supplies for resale (Grab &amp; Go Café)</t>
  </si>
  <si>
    <t>Laundry Maintenance</t>
  </si>
  <si>
    <t>Baggage Allowance</t>
  </si>
  <si>
    <t>Advertisement</t>
  </si>
  <si>
    <t>Patties for resale (Grab and Go Café)</t>
  </si>
  <si>
    <t>Airconditioning Supplies</t>
  </si>
  <si>
    <t>Math Codes for resale (Bookstore)</t>
  </si>
  <si>
    <t>Hotel Accommodation</t>
  </si>
  <si>
    <t>Chemical Supplies</t>
  </si>
  <si>
    <t>Laboratory Supplies: School of Nursing</t>
  </si>
  <si>
    <t>Supplies - Carpentry</t>
  </si>
  <si>
    <t>Maintenance Service</t>
  </si>
  <si>
    <t>Pest Maintenance</t>
  </si>
  <si>
    <t>Consultancy Service: SIS</t>
  </si>
  <si>
    <t xml:space="preserve">Subsistence/Per Diem </t>
  </si>
  <si>
    <t>Food - Meeting and Entertainment</t>
  </si>
  <si>
    <t>Medical Service - Students</t>
  </si>
  <si>
    <t>Rent - Vehicles</t>
  </si>
  <si>
    <t>Professional Service</t>
  </si>
  <si>
    <t>Video Services</t>
  </si>
  <si>
    <t>Propane Gas</t>
  </si>
  <si>
    <t>Telephone Equipment</t>
  </si>
  <si>
    <t>Periodicals Subscription</t>
  </si>
  <si>
    <t>Cookies for resale (Grab and Go Café)</t>
  </si>
  <si>
    <t>Janitorial Services</t>
  </si>
  <si>
    <t>Maintenance - Carpentry</t>
  </si>
  <si>
    <t>Sanitary Maintenance</t>
  </si>
  <si>
    <t>Membership Fees Renewal</t>
  </si>
  <si>
    <t>Electrical Supplies: MHE Project</t>
  </si>
  <si>
    <t>Supplies: Roofing Galv</t>
  </si>
  <si>
    <t>Supplies: Flex Seal Liquid Clear</t>
  </si>
  <si>
    <t>Equipment: Cafeteria</t>
  </si>
  <si>
    <t>Subscription Renewal: HCML</t>
  </si>
  <si>
    <t>Head : 070</t>
  </si>
  <si>
    <t>Ministry/Department:  Ministry of Labour</t>
  </si>
  <si>
    <t>WEMCO</t>
  </si>
  <si>
    <t>W1949</t>
  </si>
  <si>
    <t>SECURITY SERVICES (SEPTEMBER 2021)</t>
  </si>
  <si>
    <t>30/10/2021</t>
  </si>
  <si>
    <t>SECURITY SERVICES (OCTOBER 2021)</t>
  </si>
  <si>
    <t>SECURITY SERVICES (NOVEMBER 2021)</t>
  </si>
  <si>
    <t>Ministry/Department:  Bahamas Argriculture &amp; Marine Sciene Institute</t>
  </si>
  <si>
    <t>Medical Insurance Coverage (Oct - Dec)</t>
  </si>
  <si>
    <t>Bahamas Power &amp; Light Company</t>
  </si>
  <si>
    <t>Andros Facilities</t>
  </si>
  <si>
    <t>Nassau Facilities</t>
  </si>
  <si>
    <t>Internet &amp; Cable Services - Corporate Office</t>
  </si>
  <si>
    <t>Internet &amp; Cable Services - Distribution Center</t>
  </si>
  <si>
    <t>December Contribution</t>
  </si>
  <si>
    <t>Land Lines</t>
  </si>
  <si>
    <t xml:space="preserve">BTC </t>
  </si>
  <si>
    <t>Cell Phone Bills</t>
  </si>
  <si>
    <t>Andros Recycling</t>
  </si>
  <si>
    <t xml:space="preserve">Garbage Collection - BAMSI </t>
  </si>
  <si>
    <t xml:space="preserve">Bahama Blu </t>
  </si>
  <si>
    <t>IT Consultant</t>
  </si>
  <si>
    <t xml:space="preserve">Mennonite Mission </t>
  </si>
  <si>
    <t>Andros Farm Supplier</t>
  </si>
  <si>
    <t>David Romer &amp; Sons</t>
  </si>
  <si>
    <t xml:space="preserve">Gasoline/Diesel - Andros </t>
  </si>
  <si>
    <t xml:space="preserve">WEMCO </t>
  </si>
  <si>
    <t xml:space="preserve">SECURITY  SERVICES </t>
  </si>
  <si>
    <t>TOWN AND COUNTRY</t>
  </si>
  <si>
    <t>BETHEL BOOKS AND STATIONERS</t>
  </si>
  <si>
    <t>OFFICE SUPPLIES</t>
  </si>
  <si>
    <t>FREEPORT JET WASH &amp; AUTO MART</t>
  </si>
  <si>
    <t>SERVICING AND GAS FOR VEHICLE</t>
  </si>
  <si>
    <t>Roadside Contracts 2018/2019</t>
  </si>
  <si>
    <t>CONTRACTUAL OBLIGATION 2018/2019</t>
  </si>
  <si>
    <t>Electro Telecom Ltd.</t>
  </si>
  <si>
    <t xml:space="preserve">Capital Works Lighting </t>
  </si>
  <si>
    <t>Roadside Contracts 2019/2020</t>
  </si>
  <si>
    <t>CONTRACTUAL OBLIGATION 2019/2020</t>
  </si>
  <si>
    <t>Roadside Contracts 2021/2022</t>
  </si>
  <si>
    <t>CONTRACTUAL OBLIGATION 2021/2022</t>
  </si>
  <si>
    <t>Kidney Centre</t>
  </si>
  <si>
    <t>December Dialysis Charges</t>
  </si>
  <si>
    <t>The Dialysis Centre</t>
  </si>
  <si>
    <t>Radiation Theraphy Services</t>
  </si>
  <si>
    <t>December Radiation Charges</t>
  </si>
  <si>
    <t>DIAMED</t>
  </si>
  <si>
    <t>December Reagents Charges</t>
  </si>
  <si>
    <t>SEIMENS</t>
  </si>
  <si>
    <t>December Reagents  Charges</t>
  </si>
  <si>
    <t>CE Janitorial</t>
  </si>
  <si>
    <t>December Janitorial Service</t>
  </si>
  <si>
    <t>Bodies Enterprises</t>
  </si>
  <si>
    <t>December Security Services</t>
  </si>
  <si>
    <t>Foresight Security</t>
  </si>
  <si>
    <t>December Security Charges</t>
  </si>
  <si>
    <t>Lowe's Wholesales</t>
  </si>
  <si>
    <t>December Drug Charges</t>
  </si>
  <si>
    <t>Nassau Agencies</t>
  </si>
  <si>
    <t>December  Drug Charges</t>
  </si>
  <si>
    <t>Bahamas Medical</t>
  </si>
  <si>
    <t>December Medical &amp; Surgical Charges</t>
  </si>
  <si>
    <t>Ports International</t>
  </si>
  <si>
    <t>December Medical &amp; Surgical  Charges</t>
  </si>
  <si>
    <t>Coral Pharmaceutical</t>
  </si>
  <si>
    <t>Progressive Pharmaceutical</t>
  </si>
  <si>
    <t>December  Medical &amp; Surgical Charges</t>
  </si>
  <si>
    <t>Total</t>
  </si>
  <si>
    <t>A.C. Moss</t>
  </si>
  <si>
    <t>Generator Maintenance and Repairs</t>
  </si>
  <si>
    <t>ADKA Laboratories</t>
  </si>
  <si>
    <t>Air quality testing</t>
  </si>
  <si>
    <t>Airports Council International</t>
  </si>
  <si>
    <t>International Airport Association Mmebership Fee</t>
  </si>
  <si>
    <t>Cell Phone</t>
  </si>
  <si>
    <t>Medical Insurance Staff</t>
  </si>
  <si>
    <t>National Insurance</t>
  </si>
  <si>
    <t>Autologic</t>
  </si>
  <si>
    <t>Vehicle Repairs</t>
  </si>
  <si>
    <t>Bahamas Safety Depot</t>
  </si>
  <si>
    <t>Gloves and Alcohol for Security Screening</t>
  </si>
  <si>
    <t>Battery and Tyre</t>
  </si>
  <si>
    <t>Vehicle Tyres</t>
  </si>
  <si>
    <t>The Tribune</t>
  </si>
  <si>
    <t>Ads for Jobs</t>
  </si>
  <si>
    <t>Visiontron</t>
  </si>
  <si>
    <t>Security Supplies</t>
  </si>
  <si>
    <t>Visual Defence</t>
  </si>
  <si>
    <t>Maintenance Contract Access Control</t>
  </si>
  <si>
    <t>Smiths Detection</t>
  </si>
  <si>
    <t>Screening Machine Contract</t>
  </si>
  <si>
    <t>Quadbridge</t>
  </si>
  <si>
    <t>IT Software</t>
  </si>
  <si>
    <t>MS Solutions</t>
  </si>
  <si>
    <t>It Consultant</t>
  </si>
  <si>
    <t>Island Choice Fire Protection</t>
  </si>
  <si>
    <t>Firfe Extinguisher repairs and refilling</t>
  </si>
  <si>
    <t>Harry B Sands</t>
  </si>
  <si>
    <t xml:space="preserve">Legal </t>
  </si>
  <si>
    <t>Travel</t>
  </si>
  <si>
    <t>Forsythes Communication</t>
  </si>
  <si>
    <t xml:space="preserve">Radios </t>
  </si>
  <si>
    <t>Digital Telecom Inc</t>
  </si>
  <si>
    <t>Electronics</t>
  </si>
  <si>
    <t>Variety Disposables</t>
  </si>
  <si>
    <t>Andy Kemp</t>
  </si>
  <si>
    <t>Tree removal</t>
  </si>
  <si>
    <t xml:space="preserve">Custom computers </t>
  </si>
  <si>
    <t>Computer supplies</t>
  </si>
  <si>
    <t xml:space="preserve">DC Technology </t>
  </si>
  <si>
    <t xml:space="preserve">Chelseas Choice </t>
  </si>
  <si>
    <t xml:space="preserve">John Bull </t>
  </si>
  <si>
    <t xml:space="preserve">Premier Imports </t>
  </si>
  <si>
    <t>Building Materials</t>
  </si>
  <si>
    <t xml:space="preserve">Executive Printers </t>
  </si>
  <si>
    <t xml:space="preserve">Sun Oil </t>
  </si>
  <si>
    <t>Fuel</t>
  </si>
  <si>
    <t xml:space="preserve">O R Services </t>
  </si>
  <si>
    <t xml:space="preserve">Cable Bahamas </t>
  </si>
  <si>
    <t xml:space="preserve">Internet </t>
  </si>
  <si>
    <t xml:space="preserve">AID </t>
  </si>
  <si>
    <t>Mechanical supplies</t>
  </si>
  <si>
    <t xml:space="preserve">Work Centre </t>
  </si>
  <si>
    <t xml:space="preserve">Auto Mall </t>
  </si>
  <si>
    <t>CONSOLIDATED WATER</t>
  </si>
  <si>
    <t>WATER PURCHASED - NEW PROVIDENCE</t>
  </si>
  <si>
    <t>SUEZ AQUADESIGN</t>
  </si>
  <si>
    <t>WATER PURCHASED - FAMILY ISLAND</t>
  </si>
  <si>
    <t>MIYA BAHAMAS</t>
  </si>
  <si>
    <t>NON-REVENUE WATER</t>
  </si>
  <si>
    <t>ABACO RESTORATION VENDORS</t>
  </si>
  <si>
    <t>ABACO RESTORATION</t>
  </si>
  <si>
    <t xml:space="preserve">Central Bank </t>
  </si>
  <si>
    <t xml:space="preserve">BPL </t>
  </si>
  <si>
    <t>Carnival cruise lines(19/20)</t>
  </si>
  <si>
    <t xml:space="preserve">Colina Insurance </t>
  </si>
  <si>
    <t xml:space="preserve">The Disaster Reconstruction </t>
  </si>
  <si>
    <t xml:space="preserve">National Health Insurance </t>
  </si>
  <si>
    <t xml:space="preserve">Public Hospital Authority </t>
  </si>
  <si>
    <t xml:space="preserve">Ranmar Precision Development </t>
  </si>
  <si>
    <t xml:space="preserve">SBDC Bahamas </t>
  </si>
  <si>
    <t xml:space="preserve">Bahamas Development Bank </t>
  </si>
  <si>
    <t xml:space="preserve">Northern Petroleum LLC </t>
  </si>
  <si>
    <t>University of West the Indies</t>
  </si>
  <si>
    <t>Carnival cruise lines</t>
  </si>
  <si>
    <t xml:space="preserve">Unemployment </t>
  </si>
  <si>
    <t xml:space="preserve">Contribution </t>
  </si>
  <si>
    <t>U0500</t>
  </si>
  <si>
    <t xml:space="preserve">C4408 </t>
  </si>
  <si>
    <t>N0044</t>
  </si>
  <si>
    <t>C0079</t>
  </si>
  <si>
    <t>D28912</t>
  </si>
  <si>
    <t xml:space="preserve">N1596 </t>
  </si>
  <si>
    <t>P0949</t>
  </si>
  <si>
    <t>R1751</t>
  </si>
  <si>
    <t>S5956</t>
  </si>
  <si>
    <t>B1062</t>
  </si>
  <si>
    <t>N1608</t>
  </si>
  <si>
    <t>University of West Indies</t>
  </si>
  <si>
    <t>FRUIT BASKET (SICK LEAVE)</t>
  </si>
  <si>
    <t>Archdiocese of Nassau</t>
  </si>
  <si>
    <t>Yard maintenance on 27/12/2021</t>
  </si>
  <si>
    <t>Medical Report</t>
  </si>
  <si>
    <t>OVERTIME. AMOUNT ACCUMMULATED</t>
  </si>
  <si>
    <t xml:space="preserve">Telephone rental at the AMMC. </t>
  </si>
  <si>
    <t>Legal fees due on case.</t>
  </si>
  <si>
    <t>Bank of The BahamaS</t>
  </si>
  <si>
    <t>Ministry/Department: Department of Inland Revenue</t>
  </si>
  <si>
    <t>Head : 028</t>
  </si>
  <si>
    <t>Head: 029</t>
  </si>
  <si>
    <t>Head : 033</t>
  </si>
  <si>
    <t>Ministry/Department: Works and Utilities</t>
  </si>
  <si>
    <t>Head :  037</t>
  </si>
  <si>
    <t>Ministry/Department: Ministry of Transport &amp; Housing</t>
  </si>
  <si>
    <t>Ministry/Department:  Ministry of Economic Affairs</t>
  </si>
  <si>
    <t>Head :  051</t>
  </si>
  <si>
    <t>Head : 053</t>
  </si>
  <si>
    <t>Head : 054</t>
  </si>
  <si>
    <t>Ministry/Department: Department of Road Traffic</t>
  </si>
  <si>
    <t>Head : 056</t>
  </si>
  <si>
    <t>Head : 060</t>
  </si>
  <si>
    <t>Ministry/Department: Ministry of Health</t>
  </si>
  <si>
    <t>Ministry/Department: Department of Environmental Health Services</t>
  </si>
  <si>
    <t>Head : 072</t>
  </si>
  <si>
    <t>Ministry/Department: Ministry of Environment &amp; Natural Resources</t>
  </si>
  <si>
    <t>Ministry/Department: Ministry for Grand Bahama</t>
  </si>
  <si>
    <t>Head : 007</t>
  </si>
  <si>
    <t>Head : 021</t>
  </si>
  <si>
    <t>Ministry/Department:  Works and Utilities</t>
  </si>
  <si>
    <t>Head : 038</t>
  </si>
  <si>
    <t>Ministry/Department: Department of Transformation and Digitization</t>
  </si>
  <si>
    <t>Ministry/Department: Antiquittes, Monuments and Museum Corporation (The National Museum of The Bahamas)</t>
  </si>
  <si>
    <t>Ministry/Department: Disaster Preparedness, Management &amp; Reconstruction</t>
  </si>
  <si>
    <t>Ministry/Department: National Sports Authority</t>
  </si>
  <si>
    <t>Head : 067</t>
  </si>
  <si>
    <t>Head :  033</t>
  </si>
  <si>
    <t xml:space="preserve">Ministry/Department: Works and Utilities </t>
  </si>
  <si>
    <t>Head : 063</t>
  </si>
  <si>
    <t>Ministry/Department: Public Hospitals Authority</t>
  </si>
  <si>
    <t>Ministry/Department: Airport Authority</t>
  </si>
  <si>
    <t xml:space="preserve">Ministry/Department:  Water &amp; Sewerage Corporation </t>
  </si>
  <si>
    <t xml:space="preserve">Unpaid Invoices- Various </t>
  </si>
  <si>
    <t>Head: 021</t>
  </si>
  <si>
    <t>Head : 031</t>
  </si>
  <si>
    <t>Head : 040</t>
  </si>
  <si>
    <t>Head : 048</t>
  </si>
  <si>
    <t>Head : 049</t>
  </si>
  <si>
    <t>Head :  056</t>
  </si>
  <si>
    <t xml:space="preserve">Ministry/Department: National Health Insurance Authority </t>
  </si>
  <si>
    <t>Head : 029</t>
  </si>
  <si>
    <t>Ministry/Department:  Ministry of Foreign Affairs</t>
  </si>
  <si>
    <t>Ministry/Department: Department of Labour</t>
  </si>
  <si>
    <t>Ministry/Department: Public Treasury</t>
  </si>
  <si>
    <t>Head : 005</t>
  </si>
  <si>
    <t>Ministry/Department: Ministry of Public Service</t>
  </si>
  <si>
    <t>Head : 010</t>
  </si>
  <si>
    <t>Ministry/Department: Registar General Department</t>
  </si>
  <si>
    <t>Head : 018</t>
  </si>
  <si>
    <t>Ministry/Department: Department of Local Government</t>
  </si>
  <si>
    <t>Head : 030</t>
  </si>
  <si>
    <t>Ministry/Department: Department of Immigration</t>
  </si>
  <si>
    <t>Head :  035</t>
  </si>
  <si>
    <t>Ministry/Department:  Department of Education</t>
  </si>
  <si>
    <t>Head :  038</t>
  </si>
  <si>
    <t>Head : 057</t>
  </si>
  <si>
    <t>Ministry/Department: Department of Agriculture</t>
  </si>
  <si>
    <t>Head : 058</t>
  </si>
  <si>
    <t>Ministry/Department: Department of Marine Resources</t>
  </si>
  <si>
    <t>Ministry/Department: Ministry of Transformation and Digitization</t>
  </si>
  <si>
    <t>Head :  014</t>
  </si>
  <si>
    <t>Ministry/Department: Broadcasting Corporation of The Bahamas</t>
  </si>
  <si>
    <t>Ministry/Department: The Disaster Reconstruction Authority</t>
  </si>
  <si>
    <t xml:space="preserve">Ministry/Department: University of The Bahamas </t>
  </si>
  <si>
    <t xml:space="preserve">Ministry/Department: BTVI - Bahamas Technical and Vocational </t>
  </si>
  <si>
    <t>Ministry/Department: Nassau Flight Services</t>
  </si>
  <si>
    <t>Ministry/Department: Straw Markey Authority</t>
  </si>
  <si>
    <t>Head No:  067</t>
  </si>
  <si>
    <t xml:space="preserve">Ministry/Department: Bahamasair </t>
  </si>
  <si>
    <t>UN-PAID INVOICES</t>
  </si>
  <si>
    <t>SOE</t>
  </si>
  <si>
    <t>Invoices Nos. 953 and 964 (Nov and Dec 2021) - Scanning Services</t>
  </si>
  <si>
    <t>$</t>
  </si>
  <si>
    <t>UNPAID INVOICES/ARREARS - RECURRENT</t>
  </si>
  <si>
    <t>UNPAID INVOICES $</t>
  </si>
  <si>
    <t>Hughes</t>
  </si>
  <si>
    <t>Jean</t>
  </si>
  <si>
    <t>UNPAID INVOICES</t>
  </si>
  <si>
    <t>UNPAID INVOICES/ARREARS - CAPITAL</t>
  </si>
  <si>
    <t>UNPAID INVOICES/ARREARS - SOEs</t>
  </si>
  <si>
    <t>GRAND TOTALS</t>
  </si>
  <si>
    <t>UNBUDGETED/
ARREARS</t>
  </si>
  <si>
    <t>Unemployment</t>
  </si>
  <si>
    <t>Contributions</t>
  </si>
  <si>
    <t>Small Business Development Center</t>
  </si>
  <si>
    <t>Bahamas Development Bank</t>
  </si>
  <si>
    <t>Outstanding Legal Claims</t>
  </si>
  <si>
    <t>Various</t>
  </si>
  <si>
    <t>UNBUDGETED/ARREARS</t>
  </si>
  <si>
    <t>UNBUDGETED/ARREARS
$</t>
  </si>
  <si>
    <t>Family Island Division Staff of Airport Authority</t>
  </si>
  <si>
    <t>Western Air Ltd.</t>
  </si>
  <si>
    <t>Rosenbauer (Indocom) Ltd.</t>
  </si>
  <si>
    <t>L3 Security and Detection Systems</t>
  </si>
  <si>
    <t>Freeport Airport Development</t>
  </si>
  <si>
    <t>Purchase of Eight (8) Firetrucks for Six (6) Aerodromes</t>
  </si>
  <si>
    <t>BIWIS Bag Scan Image Capture Development and Install plus associated software &amp; hardware</t>
  </si>
  <si>
    <t>PX10.10MV &amp; Desktop Explosives and QS-B220-004 Drug Detector and associated ancillary equipment</t>
  </si>
  <si>
    <t>Stipend - Operational Expenses (August 2021-June 2022)</t>
  </si>
  <si>
    <t xml:space="preserve">Payment of Compensation of Salary and Benefit arrears </t>
  </si>
  <si>
    <t xml:space="preserve">REQUEST FOR SUBVENTION TO SATISFY OUTSTANDING $1,705,000.62 </t>
  </si>
  <si>
    <t>Line &amp; Mgmt Payroll</t>
  </si>
  <si>
    <t>CG Atlantic Medical</t>
  </si>
  <si>
    <t>LIV  Insurance</t>
  </si>
  <si>
    <t>Galanos Insurance</t>
  </si>
  <si>
    <t>Bahamas Customs Department</t>
  </si>
  <si>
    <t>Carter Enterprise</t>
  </si>
  <si>
    <t>Petro Distributors</t>
  </si>
  <si>
    <t>Dameral</t>
  </si>
  <si>
    <t>Various Local &amp; International Vendors</t>
  </si>
  <si>
    <t>Cable Bahamas/BTC/Aliv/BPL/NAD</t>
  </si>
  <si>
    <t>Baker Tilly Gomez</t>
  </si>
  <si>
    <t>To be Determined</t>
  </si>
  <si>
    <t>RBC Bahamas Ltd</t>
  </si>
  <si>
    <t>Arinc</t>
  </si>
  <si>
    <t>Medical Insurance</t>
  </si>
  <si>
    <t>Liability Insurance</t>
  </si>
  <si>
    <t>Commercial Property Insurance</t>
  </si>
  <si>
    <t>NFS Rent</t>
  </si>
  <si>
    <t>Operational Expense-Cargo Rent</t>
  </si>
  <si>
    <t>Operational Expense-San Salvador Rent</t>
  </si>
  <si>
    <t>Operational Expense-Gas/Diesel</t>
  </si>
  <si>
    <t>Operational Expense-Flight Input Software</t>
  </si>
  <si>
    <t>Operational Expense-Ramp Maintenance Supplies/Office Supplies /Stationeries/Clening Supplies/ Refreshments/Ink/Printed Matter/Dues &amp; Subscriptio/IT Services etc..etc...</t>
  </si>
  <si>
    <t>Operational Expense-Utilities</t>
  </si>
  <si>
    <t>Operational Expense-Audit Fees</t>
  </si>
  <si>
    <t>Operational Expense-Board Honorarium</t>
  </si>
  <si>
    <t>Operational Expense-Bank Overdraft &amp; Bank Fees</t>
  </si>
  <si>
    <t>Operational Expense-AviNet Access/Circuits/Equipment/Switch Network Usage</t>
  </si>
  <si>
    <t>Bank Overdraft</t>
  </si>
  <si>
    <t>Capital Expenditure-Parking Lot</t>
  </si>
  <si>
    <t>Payroll Related Cost Includes Only</t>
  </si>
  <si>
    <t>Kidney Centre &amp; The Dialysis Centre</t>
  </si>
  <si>
    <t>Staff</t>
  </si>
  <si>
    <t>Drugs &amp; Vaccines for Hospitals &amp; Clinics</t>
  </si>
  <si>
    <t>Medical Supplies for Hospitals &amp; Clinics</t>
  </si>
  <si>
    <t>Dialysis Services</t>
  </si>
  <si>
    <t>Increment 2020-2022 -Staff Annual Inrements</t>
  </si>
  <si>
    <t>Nurses Scarcity Allowance -Nurses Scarcity</t>
  </si>
  <si>
    <t>Critical Care Block Staffing -Nurses, Doctors, Lab Staff Etc.</t>
  </si>
  <si>
    <t>Bahamas Nurses Lump Sum -Nurses Lump Sum per Industrial Agreement</t>
  </si>
  <si>
    <t>Consultant Physician Association - $2,600 per Consultant (130) per Industrial Agreement</t>
  </si>
  <si>
    <t>Consultant Physician Association -$10,000 per consultants (130) per Industrial Agreement</t>
  </si>
  <si>
    <t>BPSU Proposed Agreement Proposal on the table from 2018</t>
  </si>
  <si>
    <t>Bahamas Doctors Union -Holiday Pay</t>
  </si>
  <si>
    <t>PHA pension pland for new staff -Contributory pension plan for new staff</t>
  </si>
  <si>
    <t xml:space="preserve">Education Loan Authority </t>
  </si>
  <si>
    <t>Cape Eleuthera</t>
  </si>
  <si>
    <t>Interest Subsidy</t>
  </si>
  <si>
    <t xml:space="preserve">Grant </t>
  </si>
  <si>
    <t>Citizen Justice</t>
  </si>
  <si>
    <t>Stipend - Operational Expenses</t>
  </si>
  <si>
    <t>To settle 2018 Promissory Note - NIB</t>
  </si>
  <si>
    <t>Outstanding Arrears - Promissory Note</t>
  </si>
  <si>
    <t>Funding to assist Gov't Unemployed Benefits Program</t>
  </si>
  <si>
    <t>Funding to facilitate the down payment - Grand Hyatt (Opening of Parliament)</t>
  </si>
  <si>
    <t>Pump for chiller (Air condition system)</t>
  </si>
  <si>
    <t>Bahamas Gov't - leased vehicles</t>
  </si>
  <si>
    <t>Rent/Lease - Building Restoration</t>
  </si>
  <si>
    <t>Increment Payment for FY 2020/2021 &amp; 2021/2022</t>
  </si>
  <si>
    <t>Public Officers</t>
  </si>
  <si>
    <t>Central Bank</t>
  </si>
  <si>
    <t>Ash Enterprises &amp; Trucking Services</t>
  </si>
  <si>
    <t>Grand Hyatt, Bahamar</t>
  </si>
  <si>
    <t>Culmers Mechanical</t>
  </si>
  <si>
    <t>Transfers to SOEs</t>
  </si>
  <si>
    <t>Freight for Equipment</t>
  </si>
  <si>
    <t xml:space="preserve">MAINTAINANCE </t>
  </si>
  <si>
    <t>BAHAMAS CHAMBER  OF COMMERCE</t>
  </si>
  <si>
    <t>BAHAMAS FINANCIAL SERVICES BOARD</t>
  </si>
  <si>
    <t>SUBVENTION FOR TRADE PORTAL APRIL 2021 - JUNE 2021  - INVOICE# 7848</t>
  </si>
  <si>
    <t>SUBVENTION FOR TRADE PORTAL JULY 2021 - SEPTEMBER, 2021 INVOICE# 7865    06/10/2021</t>
  </si>
  <si>
    <t>SUBVENTION FOR TRADE PORTAL OCTOBER 2021 - DECEMBER, 2021</t>
  </si>
  <si>
    <t>Souper Towing &amp; Heavy Equipment</t>
  </si>
  <si>
    <t>Salvage and dispose sunken 100 ft vessel</t>
  </si>
  <si>
    <t>TICKET 5/8/2021(340016)</t>
  </si>
  <si>
    <t>Three Janitress Uniforms</t>
  </si>
  <si>
    <t>CONSTRUCTION SERVICES RENDERED</t>
  </si>
  <si>
    <t>Welcome Centre Butler Building - Grand Bahama and New Providence</t>
  </si>
  <si>
    <t>BAHAMAS POWER &amp; LIGHT COMPANY</t>
  </si>
  <si>
    <t>Electricity Usage at AMMC Head Office, Fort Charlotte, Fincastle, and Pompey Museum</t>
  </si>
  <si>
    <t>Rental of Radio Communication Systems for the Security Department</t>
  </si>
  <si>
    <t>BAHAMAS TELECOMMUNICATIONS COMPANY</t>
  </si>
  <si>
    <t>BPSU</t>
  </si>
  <si>
    <t>Doctors Union</t>
  </si>
  <si>
    <t>PHA Pension Scheme</t>
  </si>
  <si>
    <t>ANNEX 8 - ARREARS, PAID INVOICES AND UNBUDGETTED EXPENDITURE AS AT 31 DECEMBER 2021</t>
  </si>
  <si>
    <t>Vendor Rental Jul - Dec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</si>
</sst>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&quot;$&quot;* #,##0.00_-;\-&quot;$&quot;* #,##0.00_-;_-&quot;$&quot;* &quot;-&quot;??_-;_-@_-"/>
    <numFmt numFmtId="166" formatCode="&quot;$&quot;#,##0.00"/>
    <numFmt numFmtId="167" formatCode="_(&quot;$&quot;* #,##0_);_(&quot;$&quot;* \(#,##0\);_(&quot;$&quot;* &quot;-&quot;??_);_(@_)"/>
    <numFmt numFmtId="168" formatCode="_(* #,##0.0_);_(* \(#,##0.0\);_(* &quot;-&quot;??_);_(@_)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 Narrow"/>
      <family val="2"/>
    </font>
    <font>
      <b/>
      <sz val="12"/>
      <name val="Baskerville Old Face"/>
      <family val="1"/>
    </font>
    <font>
      <b/>
      <sz val="10"/>
      <name val="Georgia"/>
      <family val="1"/>
    </font>
    <font>
      <b/>
      <sz val="22"/>
      <color theme="1"/>
      <name val="Arial Unicode MS"/>
      <family val="2"/>
    </font>
    <font>
      <b/>
      <sz val="14"/>
      <name val="Georgia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  "/>
    </font>
    <font>
      <sz val="10"/>
      <name val="Calibri  "/>
    </font>
    <font>
      <sz val="10"/>
      <name val="Calibri   "/>
    </font>
    <font>
      <sz val="10"/>
      <color theme="1"/>
      <name val="Calibri"/>
      <family val="2"/>
      <scheme val="minor"/>
    </font>
    <font>
      <sz val="10"/>
      <color theme="1"/>
      <name val="Calibri  "/>
    </font>
    <font>
      <b/>
      <sz val="9"/>
      <name val="Georgia"/>
      <family val="1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10"/>
      <color theme="1"/>
      <name val="Calibri"/>
      <family val="2"/>
      <scheme val="minor"/>
    </font>
    <font>
      <b/>
      <sz val="10"/>
      <name val="Baskerville Old Face"/>
      <family val="1"/>
    </font>
    <font>
      <sz val="10"/>
      <color theme="1"/>
      <name val="Times New Roman"/>
      <family val="1"/>
    </font>
    <font>
      <b/>
      <sz val="10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name val="Arial Narrow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524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/>
    <xf numFmtId="0" fontId="9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3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left"/>
    </xf>
    <xf numFmtId="166" fontId="0" fillId="0" borderId="0" xfId="0" applyNumberFormat="1"/>
    <xf numFmtId="0" fontId="0" fillId="0" borderId="0" xfId="0" applyAlignment="1">
      <alignment horizontal="left"/>
    </xf>
    <xf numFmtId="0" fontId="10" fillId="0" borderId="0" xfId="4" applyFont="1"/>
    <xf numFmtId="0" fontId="8" fillId="0" borderId="0" xfId="4"/>
    <xf numFmtId="0" fontId="10" fillId="0" borderId="0" xfId="4" applyFont="1" applyAlignment="1">
      <alignment vertical="center"/>
    </xf>
    <xf numFmtId="0" fontId="8" fillId="0" borderId="0" xfId="4" applyAlignment="1">
      <alignment vertical="center"/>
    </xf>
    <xf numFmtId="49" fontId="10" fillId="0" borderId="6" xfId="4" applyNumberFormat="1" applyFont="1" applyFill="1" applyBorder="1" applyAlignment="1" applyProtection="1">
      <alignment horizontal="center"/>
    </xf>
    <xf numFmtId="3" fontId="10" fillId="0" borderId="0" xfId="4" applyNumberFormat="1" applyFont="1"/>
    <xf numFmtId="0" fontId="13" fillId="0" borderId="3" xfId="0" applyFont="1" applyBorder="1" applyAlignment="1">
      <alignment vertical="center" wrapText="1"/>
    </xf>
    <xf numFmtId="49" fontId="16" fillId="0" borderId="3" xfId="0" applyNumberFormat="1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164" fontId="16" fillId="0" borderId="3" xfId="1" applyNumberFormat="1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3" xfId="0" applyFont="1" applyBorder="1" applyAlignment="1">
      <alignment horizontal="left" wrapText="1"/>
    </xf>
    <xf numFmtId="0" fontId="13" fillId="0" borderId="3" xfId="0" applyFont="1" applyBorder="1" applyAlignment="1">
      <alignment horizontal="left" vertical="center"/>
    </xf>
    <xf numFmtId="49" fontId="22" fillId="0" borderId="6" xfId="4" applyNumberFormat="1" applyFont="1" applyFill="1" applyBorder="1" applyAlignment="1" applyProtection="1">
      <alignment horizontal="center"/>
    </xf>
    <xf numFmtId="0" fontId="25" fillId="0" borderId="0" xfId="0" applyFont="1" applyAlignment="1">
      <alignment horizontal="left"/>
    </xf>
    <xf numFmtId="0" fontId="11" fillId="0" borderId="0" xfId="4" applyFont="1"/>
    <xf numFmtId="49" fontId="26" fillId="0" borderId="6" xfId="4" applyNumberFormat="1" applyFont="1" applyFill="1" applyBorder="1" applyAlignment="1" applyProtection="1">
      <alignment horizontal="center"/>
    </xf>
    <xf numFmtId="0" fontId="26" fillId="0" borderId="0" xfId="4" applyFont="1"/>
    <xf numFmtId="49" fontId="28" fillId="2" borderId="2" xfId="0" applyNumberFormat="1" applyFont="1" applyFill="1" applyBorder="1" applyAlignment="1">
      <alignment horizontal="center" vertical="center" wrapText="1"/>
    </xf>
    <xf numFmtId="0" fontId="29" fillId="0" borderId="0" xfId="0" applyFont="1"/>
    <xf numFmtId="43" fontId="29" fillId="0" borderId="0" xfId="1" applyFont="1"/>
    <xf numFmtId="0" fontId="30" fillId="0" borderId="0" xfId="0" applyFont="1" applyAlignment="1"/>
    <xf numFmtId="0" fontId="30" fillId="0" borderId="0" xfId="0" applyFont="1"/>
    <xf numFmtId="164" fontId="17" fillId="0" borderId="3" xfId="1" applyNumberFormat="1" applyFont="1" applyBorder="1" applyAlignment="1">
      <alignment horizontal="left"/>
    </xf>
    <xf numFmtId="49" fontId="17" fillId="0" borderId="3" xfId="0" applyNumberFormat="1" applyFont="1" applyBorder="1" applyAlignment="1">
      <alignment horizontal="left" wrapText="1"/>
    </xf>
    <xf numFmtId="0" fontId="18" fillId="0" borderId="3" xfId="0" applyFont="1" applyBorder="1" applyAlignment="1">
      <alignment horizontal="left"/>
    </xf>
    <xf numFmtId="164" fontId="19" fillId="0" borderId="3" xfId="1" applyNumberFormat="1" applyFont="1" applyBorder="1" applyAlignment="1">
      <alignment horizontal="left"/>
    </xf>
    <xf numFmtId="164" fontId="18" fillId="0" borderId="3" xfId="1" applyNumberFormat="1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3" xfId="0" applyFont="1" applyBorder="1"/>
    <xf numFmtId="0" fontId="14" fillId="0" borderId="0" xfId="0" applyFont="1"/>
    <xf numFmtId="0" fontId="20" fillId="0" borderId="3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14" fillId="0" borderId="3" xfId="0" applyFont="1" applyBorder="1" applyAlignment="1">
      <alignment vertical="center" wrapText="1"/>
    </xf>
    <xf numFmtId="44" fontId="14" fillId="0" borderId="3" xfId="2" applyNumberFormat="1" applyFont="1" applyBorder="1"/>
    <xf numFmtId="0" fontId="15" fillId="0" borderId="3" xfId="0" applyFont="1" applyBorder="1" applyAlignment="1">
      <alignment vertical="center" wrapText="1"/>
    </xf>
    <xf numFmtId="44" fontId="15" fillId="0" borderId="3" xfId="2" applyNumberFormat="1" applyFont="1" applyBorder="1"/>
    <xf numFmtId="0" fontId="21" fillId="0" borderId="0" xfId="0" applyFont="1" applyAlignment="1">
      <alignment vertical="top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14" fillId="0" borderId="3" xfId="0" applyFont="1" applyFill="1" applyBorder="1" applyAlignment="1">
      <alignment vertical="center" wrapText="1"/>
    </xf>
    <xf numFmtId="0" fontId="10" fillId="0" borderId="0" xfId="4" applyFont="1" applyBorder="1"/>
    <xf numFmtId="167" fontId="31" fillId="0" borderId="0" xfId="2" applyNumberFormat="1" applyFont="1" applyFill="1" applyBorder="1" applyAlignment="1">
      <alignment horizontal="center"/>
    </xf>
    <xf numFmtId="3" fontId="11" fillId="0" borderId="0" xfId="4" applyNumberFormat="1" applyFont="1" applyBorder="1"/>
    <xf numFmtId="0" fontId="11" fillId="0" borderId="0" xfId="4" applyFont="1" applyBorder="1"/>
    <xf numFmtId="0" fontId="11" fillId="0" borderId="0" xfId="4" applyFont="1" applyFill="1" applyAlignment="1">
      <alignment horizontal="center" vertical="center"/>
    </xf>
    <xf numFmtId="0" fontId="11" fillId="0" borderId="10" xfId="4" applyFont="1" applyFill="1" applyBorder="1" applyAlignment="1">
      <alignment horizontal="center" vertical="center" wrapText="1"/>
    </xf>
    <xf numFmtId="0" fontId="11" fillId="0" borderId="9" xfId="4" applyFont="1" applyFill="1" applyBorder="1" applyAlignment="1">
      <alignment horizontal="center" vertical="center" wrapText="1"/>
    </xf>
    <xf numFmtId="0" fontId="11" fillId="0" borderId="3" xfId="4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0" xfId="0" applyFill="1"/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164" fontId="24" fillId="0" borderId="3" xfId="1" applyNumberFormat="1" applyFont="1" applyBorder="1" applyAlignment="1">
      <alignment horizontal="center"/>
    </xf>
    <xf numFmtId="164" fontId="24" fillId="0" borderId="3" xfId="1" applyNumberFormat="1" applyFont="1" applyFill="1" applyBorder="1" applyAlignment="1">
      <alignment horizontal="center"/>
    </xf>
    <xf numFmtId="164" fontId="24" fillId="0" borderId="0" xfId="1" applyNumberFormat="1" applyFont="1" applyAlignment="1">
      <alignment horizontal="left"/>
    </xf>
    <xf numFmtId="164" fontId="27" fillId="0" borderId="3" xfId="1" applyNumberFormat="1" applyFont="1" applyFill="1" applyBorder="1" applyAlignment="1">
      <alignment horizontal="center"/>
    </xf>
    <xf numFmtId="164" fontId="27" fillId="0" borderId="3" xfId="1" applyNumberFormat="1" applyFont="1" applyBorder="1" applyAlignment="1">
      <alignment horizontal="center"/>
    </xf>
    <xf numFmtId="164" fontId="23" fillId="0" borderId="3" xfId="1" applyNumberFormat="1" applyFont="1" applyBorder="1"/>
    <xf numFmtId="49" fontId="12" fillId="0" borderId="6" xfId="4" applyNumberFormat="1" applyFont="1" applyFill="1" applyBorder="1" applyAlignment="1" applyProtection="1"/>
    <xf numFmtId="0" fontId="11" fillId="0" borderId="3" xfId="4" applyFont="1" applyFill="1" applyBorder="1"/>
    <xf numFmtId="49" fontId="10" fillId="0" borderId="3" xfId="4" applyNumberFormat="1" applyFont="1" applyFill="1" applyBorder="1" applyAlignment="1" applyProtection="1"/>
    <xf numFmtId="49" fontId="10" fillId="0" borderId="3" xfId="4" applyNumberFormat="1" applyFont="1" applyFill="1" applyBorder="1" applyAlignment="1" applyProtection="1">
      <alignment horizontal="left" indent="2"/>
    </xf>
    <xf numFmtId="49" fontId="26" fillId="0" borderId="3" xfId="4" applyNumberFormat="1" applyFont="1" applyFill="1" applyBorder="1" applyAlignment="1" applyProtection="1">
      <alignment horizontal="left" indent="2"/>
    </xf>
    <xf numFmtId="49" fontId="26" fillId="0" borderId="3" xfId="4" applyNumberFormat="1" applyFont="1" applyFill="1" applyBorder="1" applyAlignment="1" applyProtection="1"/>
    <xf numFmtId="49" fontId="12" fillId="0" borderId="3" xfId="4" applyNumberFormat="1" applyFont="1" applyFill="1" applyBorder="1" applyAlignment="1" applyProtection="1">
      <alignment horizontal="center"/>
    </xf>
    <xf numFmtId="164" fontId="0" fillId="0" borderId="0" xfId="1" applyNumberFormat="1" applyFont="1"/>
    <xf numFmtId="164" fontId="13" fillId="0" borderId="3" xfId="1" applyNumberFormat="1" applyFont="1" applyBorder="1" applyAlignment="1">
      <alignment horizontal="left"/>
    </xf>
    <xf numFmtId="164" fontId="20" fillId="0" borderId="3" xfId="1" applyNumberFormat="1" applyFont="1" applyBorder="1" applyAlignment="1">
      <alignment horizontal="left"/>
    </xf>
    <xf numFmtId="49" fontId="6" fillId="0" borderId="2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top"/>
    </xf>
    <xf numFmtId="0" fontId="6" fillId="0" borderId="4" xfId="0" applyFont="1" applyFill="1" applyBorder="1" applyAlignment="1">
      <alignment horizontal="center"/>
    </xf>
    <xf numFmtId="0" fontId="11" fillId="0" borderId="0" xfId="0" applyFont="1" applyAlignment="1"/>
    <xf numFmtId="0" fontId="11" fillId="0" borderId="0" xfId="0" applyFont="1" applyAlignment="1">
      <alignment horizontal="left"/>
    </xf>
    <xf numFmtId="0" fontId="26" fillId="0" borderId="0" xfId="0" applyFont="1"/>
    <xf numFmtId="0" fontId="11" fillId="0" borderId="0" xfId="0" applyFont="1"/>
    <xf numFmtId="0" fontId="11" fillId="0" borderId="13" xfId="0" applyFont="1" applyFill="1" applyBorder="1" applyAlignment="1">
      <alignment horizontal="center"/>
    </xf>
    <xf numFmtId="49" fontId="11" fillId="0" borderId="7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26" fillId="0" borderId="3" xfId="0" applyFont="1" applyBorder="1"/>
    <xf numFmtId="0" fontId="26" fillId="0" borderId="3" xfId="0" applyFont="1" applyBorder="1" applyAlignment="1">
      <alignment vertical="center" wrapText="1"/>
    </xf>
    <xf numFmtId="0" fontId="26" fillId="0" borderId="3" xfId="0" applyFont="1" applyBorder="1" applyAlignment="1">
      <alignment vertical="center"/>
    </xf>
    <xf numFmtId="164" fontId="26" fillId="0" borderId="3" xfId="1" applyNumberFormat="1" applyFont="1" applyBorder="1" applyAlignment="1">
      <alignment horizontal="center" vertical="center" wrapText="1"/>
    </xf>
    <xf numFmtId="164" fontId="26" fillId="0" borderId="3" xfId="1" applyNumberFormat="1" applyFont="1" applyBorder="1" applyAlignment="1">
      <alignment horizontal="center"/>
    </xf>
    <xf numFmtId="0" fontId="26" fillId="0" borderId="5" xfId="0" applyFont="1" applyBorder="1" applyAlignment="1">
      <alignment wrapText="1"/>
    </xf>
    <xf numFmtId="0" fontId="26" fillId="0" borderId="3" xfId="0" applyFont="1" applyBorder="1" applyAlignment="1">
      <alignment wrapText="1"/>
    </xf>
    <xf numFmtId="164" fontId="26" fillId="0" borderId="3" xfId="1" applyNumberFormat="1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164" fontId="10" fillId="0" borderId="3" xfId="1" applyNumberFormat="1" applyFont="1" applyBorder="1" applyAlignment="1">
      <alignment horizontal="center"/>
    </xf>
    <xf numFmtId="0" fontId="26" fillId="0" borderId="3" xfId="0" applyFont="1" applyBorder="1" applyAlignment="1">
      <alignment horizontal="left"/>
    </xf>
    <xf numFmtId="49" fontId="10" fillId="0" borderId="3" xfId="0" applyNumberFormat="1" applyFont="1" applyBorder="1" applyAlignment="1">
      <alignment horizontal="center" wrapText="1"/>
    </xf>
    <xf numFmtId="0" fontId="11" fillId="0" borderId="3" xfId="0" applyFont="1" applyBorder="1" applyAlignment="1"/>
    <xf numFmtId="164" fontId="11" fillId="0" borderId="3" xfId="1" applyNumberFormat="1" applyFont="1" applyBorder="1" applyAlignment="1">
      <alignment horizontal="center"/>
    </xf>
    <xf numFmtId="0" fontId="37" fillId="0" borderId="0" xfId="0" applyFont="1" applyAlignment="1">
      <alignment horizontal="left"/>
    </xf>
    <xf numFmtId="49" fontId="4" fillId="0" borderId="7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8" fillId="0" borderId="3" xfId="0" applyFont="1" applyBorder="1" applyAlignment="1">
      <alignment horizontal="left" wrapText="1"/>
    </xf>
    <xf numFmtId="0" fontId="36" fillId="0" borderId="0" xfId="0" applyFont="1" applyAlignment="1"/>
    <xf numFmtId="0" fontId="26" fillId="0" borderId="0" xfId="0" applyFont="1" applyAlignment="1"/>
    <xf numFmtId="0" fontId="36" fillId="0" borderId="0" xfId="0" applyFont="1" applyBorder="1" applyAlignment="1"/>
    <xf numFmtId="0" fontId="26" fillId="0" borderId="0" xfId="0" applyFont="1" applyBorder="1" applyAlignment="1"/>
    <xf numFmtId="0" fontId="11" fillId="0" borderId="7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26" fillId="0" borderId="3" xfId="0" applyFont="1" applyBorder="1" applyAlignment="1">
      <alignment horizontal="left" vertical="top"/>
    </xf>
    <xf numFmtId="0" fontId="26" fillId="0" borderId="3" xfId="0" applyFont="1" applyBorder="1" applyAlignment="1">
      <alignment horizontal="left" vertical="top" wrapText="1"/>
    </xf>
    <xf numFmtId="49" fontId="10" fillId="0" borderId="3" xfId="0" applyNumberFormat="1" applyFont="1" applyFill="1" applyBorder="1" applyAlignment="1">
      <alignment horizontal="left" vertical="top" wrapText="1"/>
    </xf>
    <xf numFmtId="164" fontId="10" fillId="0" borderId="3" xfId="1" applyNumberFormat="1" applyFont="1" applyFill="1" applyBorder="1" applyAlignment="1">
      <alignment horizontal="left" vertical="top" wrapText="1"/>
    </xf>
    <xf numFmtId="14" fontId="10" fillId="0" borderId="3" xfId="1" applyNumberFormat="1" applyFont="1" applyFill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164" fontId="10" fillId="0" borderId="3" xfId="1" applyNumberFormat="1" applyFont="1" applyBorder="1" applyAlignment="1">
      <alignment horizontal="left" vertical="top"/>
    </xf>
    <xf numFmtId="14" fontId="10" fillId="0" borderId="3" xfId="1" applyNumberFormat="1" applyFont="1" applyBorder="1" applyAlignment="1">
      <alignment horizontal="left" vertical="top"/>
    </xf>
    <xf numFmtId="0" fontId="26" fillId="0" borderId="3" xfId="0" applyFont="1" applyFill="1" applyBorder="1" applyAlignment="1">
      <alignment horizontal="left" vertical="top"/>
    </xf>
    <xf numFmtId="0" fontId="36" fillId="0" borderId="3" xfId="0" applyFont="1" applyBorder="1" applyAlignment="1">
      <alignment horizontal="left" vertical="top"/>
    </xf>
    <xf numFmtId="164" fontId="36" fillId="0" borderId="3" xfId="1" applyNumberFormat="1" applyFont="1" applyBorder="1" applyAlignment="1">
      <alignment horizontal="left" vertical="top"/>
    </xf>
    <xf numFmtId="0" fontId="11" fillId="0" borderId="0" xfId="0" applyFont="1" applyFill="1" applyBorder="1" applyAlignment="1">
      <alignment horizontal="center"/>
    </xf>
    <xf numFmtId="0" fontId="26" fillId="0" borderId="3" xfId="0" applyFont="1" applyBorder="1" applyAlignment="1">
      <alignment horizontal="center" wrapText="1"/>
    </xf>
    <xf numFmtId="0" fontId="26" fillId="0" borderId="3" xfId="0" applyFont="1" applyBorder="1" applyAlignment="1">
      <alignment horizontal="left" wrapText="1"/>
    </xf>
    <xf numFmtId="49" fontId="10" fillId="0" borderId="3" xfId="0" applyNumberFormat="1" applyFont="1" applyFill="1" applyBorder="1" applyAlignment="1">
      <alignment wrapText="1"/>
    </xf>
    <xf numFmtId="164" fontId="10" fillId="0" borderId="3" xfId="1" applyNumberFormat="1" applyFont="1" applyFill="1" applyBorder="1" applyAlignment="1">
      <alignment wrapText="1"/>
    </xf>
    <xf numFmtId="164" fontId="10" fillId="0" borderId="5" xfId="1" applyNumberFormat="1" applyFont="1" applyBorder="1"/>
    <xf numFmtId="164" fontId="10" fillId="0" borderId="3" xfId="1" applyNumberFormat="1" applyFont="1" applyBorder="1" applyAlignment="1"/>
    <xf numFmtId="0" fontId="26" fillId="0" borderId="4" xfId="0" applyFont="1" applyBorder="1"/>
    <xf numFmtId="49" fontId="10" fillId="0" borderId="4" xfId="0" applyNumberFormat="1" applyFont="1" applyBorder="1" applyAlignment="1">
      <alignment horizontal="center" wrapText="1"/>
    </xf>
    <xf numFmtId="0" fontId="11" fillId="0" borderId="4" xfId="0" applyFont="1" applyBorder="1" applyAlignment="1"/>
    <xf numFmtId="164" fontId="11" fillId="0" borderId="4" xfId="1" applyNumberFormat="1" applyFont="1" applyBorder="1"/>
    <xf numFmtId="164" fontId="10" fillId="0" borderId="3" xfId="1" applyNumberFormat="1" applyFont="1" applyBorder="1"/>
    <xf numFmtId="164" fontId="10" fillId="0" borderId="3" xfId="1" applyNumberFormat="1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49" fontId="10" fillId="0" borderId="3" xfId="0" applyNumberFormat="1" applyFont="1" applyFill="1" applyBorder="1" applyAlignment="1">
      <alignment horizontal="left" wrapText="1"/>
    </xf>
    <xf numFmtId="164" fontId="10" fillId="0" borderId="3" xfId="1" applyNumberFormat="1" applyFont="1" applyFill="1" applyBorder="1" applyAlignment="1">
      <alignment horizontal="left" wrapText="1"/>
    </xf>
    <xf numFmtId="164" fontId="11" fillId="0" borderId="3" xfId="1" applyNumberFormat="1" applyFont="1" applyBorder="1" applyAlignment="1">
      <alignment horizontal="left"/>
    </xf>
    <xf numFmtId="164" fontId="26" fillId="0" borderId="0" xfId="0" applyNumberFormat="1" applyFont="1"/>
    <xf numFmtId="164" fontId="11" fillId="0" borderId="3" xfId="1" applyNumberFormat="1" applyFont="1" applyBorder="1" applyAlignment="1">
      <alignment horizontal="left" vertical="top"/>
    </xf>
    <xf numFmtId="49" fontId="10" fillId="0" borderId="4" xfId="0" applyNumberFormat="1" applyFont="1" applyFill="1" applyBorder="1" applyAlignment="1">
      <alignment horizontal="left" vertical="top" wrapText="1"/>
    </xf>
    <xf numFmtId="164" fontId="11" fillId="0" borderId="3" xfId="1" applyNumberFormat="1" applyFont="1" applyFill="1" applyBorder="1" applyAlignment="1">
      <alignment horizontal="left" vertical="top"/>
    </xf>
    <xf numFmtId="0" fontId="11" fillId="0" borderId="3" xfId="0" applyFont="1" applyFill="1" applyBorder="1" applyAlignment="1">
      <alignment horizontal="center"/>
    </xf>
    <xf numFmtId="0" fontId="36" fillId="0" borderId="0" xfId="0" applyFont="1"/>
    <xf numFmtId="49" fontId="11" fillId="0" borderId="3" xfId="1" applyNumberFormat="1" applyFont="1" applyFill="1" applyBorder="1" applyAlignment="1">
      <alignment horizontal="left" vertical="top"/>
    </xf>
    <xf numFmtId="164" fontId="39" fillId="0" borderId="3" xfId="1" applyNumberFormat="1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/>
    </xf>
    <xf numFmtId="0" fontId="26" fillId="0" borderId="5" xfId="0" applyFont="1" applyBorder="1" applyAlignment="1">
      <alignment horizontal="left" wrapText="1"/>
    </xf>
    <xf numFmtId="43" fontId="26" fillId="0" borderId="3" xfId="1" applyFont="1" applyBorder="1" applyAlignment="1">
      <alignment horizontal="left"/>
    </xf>
    <xf numFmtId="49" fontId="10" fillId="0" borderId="5" xfId="0" applyNumberFormat="1" applyFont="1" applyBorder="1" applyAlignment="1">
      <alignment horizontal="center" wrapText="1"/>
    </xf>
    <xf numFmtId="164" fontId="11" fillId="0" borderId="3" xfId="1" applyNumberFormat="1" applyFont="1" applyBorder="1"/>
    <xf numFmtId="44" fontId="11" fillId="0" borderId="3" xfId="2" applyFont="1" applyBorder="1"/>
    <xf numFmtId="43" fontId="11" fillId="0" borderId="3" xfId="1" applyFont="1" applyBorder="1"/>
    <xf numFmtId="164" fontId="10" fillId="0" borderId="3" xfId="1" applyNumberFormat="1" applyFont="1" applyFill="1" applyBorder="1" applyAlignment="1">
      <alignment horizontal="left"/>
    </xf>
    <xf numFmtId="0" fontId="10" fillId="0" borderId="7" xfId="0" applyFont="1" applyBorder="1" applyAlignment="1">
      <alignment horizontal="left" wrapText="1"/>
    </xf>
    <xf numFmtId="164" fontId="10" fillId="0" borderId="7" xfId="1" applyNumberFormat="1" applyFont="1" applyBorder="1" applyAlignment="1">
      <alignment horizontal="left"/>
    </xf>
    <xf numFmtId="49" fontId="10" fillId="0" borderId="6" xfId="0" applyNumberFormat="1" applyFont="1" applyBorder="1" applyAlignment="1">
      <alignment horizontal="left" wrapText="1"/>
    </xf>
    <xf numFmtId="164" fontId="26" fillId="0" borderId="3" xfId="1" applyNumberFormat="1" applyFont="1" applyBorder="1" applyAlignment="1">
      <alignment horizontal="left"/>
    </xf>
    <xf numFmtId="164" fontId="26" fillId="0" borderId="0" xfId="1" applyNumberFormat="1" applyFont="1" applyBorder="1" applyAlignment="1">
      <alignment horizontal="left"/>
    </xf>
    <xf numFmtId="49" fontId="11" fillId="0" borderId="9" xfId="0" applyNumberFormat="1" applyFont="1" applyFill="1" applyBorder="1" applyAlignment="1">
      <alignment horizontal="center" vertical="center" wrapText="1"/>
    </xf>
    <xf numFmtId="164" fontId="11" fillId="0" borderId="3" xfId="1" applyNumberFormat="1" applyFont="1" applyFill="1" applyBorder="1" applyAlignment="1">
      <alignment horizontal="left"/>
    </xf>
    <xf numFmtId="164" fontId="26" fillId="0" borderId="3" xfId="1" applyNumberFormat="1" applyFont="1" applyBorder="1"/>
    <xf numFmtId="164" fontId="26" fillId="0" borderId="0" xfId="1" applyNumberFormat="1" applyFont="1" applyAlignment="1">
      <alignment horizontal="left"/>
    </xf>
    <xf numFmtId="164" fontId="10" fillId="0" borderId="3" xfId="1" quotePrefix="1" applyNumberFormat="1" applyFont="1" applyBorder="1" applyAlignment="1">
      <alignment horizontal="left"/>
    </xf>
    <xf numFmtId="164" fontId="10" fillId="0" borderId="3" xfId="1" quotePrefix="1" applyNumberFormat="1" applyFont="1" applyFill="1" applyBorder="1" applyAlignment="1">
      <alignment horizontal="left"/>
    </xf>
    <xf numFmtId="0" fontId="26" fillId="0" borderId="3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left" wrapText="1"/>
    </xf>
    <xf numFmtId="49" fontId="11" fillId="0" borderId="14" xfId="0" applyNumberFormat="1" applyFont="1" applyFill="1" applyBorder="1" applyAlignment="1">
      <alignment horizontal="center" wrapText="1"/>
    </xf>
    <xf numFmtId="0" fontId="26" fillId="0" borderId="0" xfId="0" applyFont="1" applyAlignment="1">
      <alignment horizontal="left" vertical="top"/>
    </xf>
    <xf numFmtId="0" fontId="40" fillId="0" borderId="0" xfId="0" applyFont="1" applyAlignment="1">
      <alignment horizontal="center"/>
    </xf>
    <xf numFmtId="49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 wrapText="1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wrapText="1"/>
    </xf>
    <xf numFmtId="0" fontId="11" fillId="0" borderId="3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164" fontId="10" fillId="0" borderId="3" xfId="1" applyNumberFormat="1" applyFont="1" applyFill="1" applyBorder="1" applyAlignment="1">
      <alignment horizontal="left" vertical="top"/>
    </xf>
    <xf numFmtId="0" fontId="42" fillId="0" borderId="0" xfId="0" applyFont="1" applyAlignment="1"/>
    <xf numFmtId="0" fontId="42" fillId="0" borderId="0" xfId="0" applyFont="1"/>
    <xf numFmtId="0" fontId="4" fillId="0" borderId="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38" fillId="0" borderId="3" xfId="0" applyFont="1" applyBorder="1" applyAlignment="1">
      <alignment horizontal="left"/>
    </xf>
    <xf numFmtId="49" fontId="17" fillId="0" borderId="3" xfId="0" applyNumberFormat="1" applyFont="1" applyFill="1" applyBorder="1" applyAlignment="1">
      <alignment horizontal="left" wrapText="1"/>
    </xf>
    <xf numFmtId="164" fontId="17" fillId="0" borderId="3" xfId="1" applyNumberFormat="1" applyFont="1" applyFill="1" applyBorder="1" applyAlignment="1">
      <alignment horizontal="left" wrapText="1"/>
    </xf>
    <xf numFmtId="0" fontId="26" fillId="0" borderId="0" xfId="0" applyFont="1" applyAlignment="1">
      <alignment horizontal="left"/>
    </xf>
    <xf numFmtId="0" fontId="17" fillId="0" borderId="3" xfId="0" applyFont="1" applyBorder="1" applyAlignment="1">
      <alignment horizontal="left" wrapText="1"/>
    </xf>
    <xf numFmtId="164" fontId="17" fillId="0" borderId="3" xfId="1" applyNumberFormat="1" applyFont="1" applyFill="1" applyBorder="1" applyAlignment="1">
      <alignment horizontal="left"/>
    </xf>
    <xf numFmtId="0" fontId="11" fillId="0" borderId="12" xfId="0" applyFont="1" applyFill="1" applyBorder="1" applyAlignment="1">
      <alignment horizontal="center"/>
    </xf>
    <xf numFmtId="0" fontId="26" fillId="0" borderId="7" xfId="0" applyFont="1" applyBorder="1"/>
    <xf numFmtId="0" fontId="11" fillId="0" borderId="10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/>
    </xf>
    <xf numFmtId="164" fontId="10" fillId="0" borderId="3" xfId="1" applyNumberFormat="1" applyFont="1" applyFill="1" applyBorder="1" applyAlignment="1">
      <alignment vertical="top" wrapText="1"/>
    </xf>
    <xf numFmtId="0" fontId="26" fillId="0" borderId="0" xfId="0" applyFont="1" applyBorder="1"/>
    <xf numFmtId="49" fontId="11" fillId="0" borderId="7" xfId="0" applyNumberFormat="1" applyFont="1" applyFill="1" applyBorder="1" applyAlignment="1">
      <alignment horizontal="center" wrapText="1"/>
    </xf>
    <xf numFmtId="49" fontId="11" fillId="0" borderId="2" xfId="0" applyNumberFormat="1" applyFont="1" applyFill="1" applyBorder="1" applyAlignment="1">
      <alignment horizontal="center" wrapText="1"/>
    </xf>
    <xf numFmtId="0" fontId="26" fillId="0" borderId="4" xfId="0" applyFont="1" applyBorder="1" applyAlignment="1">
      <alignment horizontal="left"/>
    </xf>
    <xf numFmtId="49" fontId="10" fillId="0" borderId="4" xfId="0" applyNumberFormat="1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164" fontId="26" fillId="0" borderId="2" xfId="1" applyNumberFormat="1" applyFont="1" applyBorder="1" applyAlignment="1">
      <alignment horizontal="left"/>
    </xf>
    <xf numFmtId="164" fontId="10" fillId="0" borderId="4" xfId="1" applyNumberFormat="1" applyFont="1" applyBorder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44" fontId="26" fillId="0" borderId="0" xfId="0" applyNumberFormat="1" applyFont="1"/>
    <xf numFmtId="0" fontId="11" fillId="0" borderId="2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26" fillId="0" borderId="3" xfId="0" applyNumberFormat="1" applyFont="1" applyFill="1" applyBorder="1" applyAlignment="1" applyProtection="1">
      <alignment horizontal="left"/>
    </xf>
    <xf numFmtId="49" fontId="26" fillId="0" borderId="3" xfId="0" applyNumberFormat="1" applyFont="1" applyFill="1" applyBorder="1" applyAlignment="1" applyProtection="1">
      <alignment horizontal="left"/>
    </xf>
    <xf numFmtId="164" fontId="26" fillId="0" borderId="3" xfId="1" applyNumberFormat="1" applyFont="1" applyFill="1" applyBorder="1" applyAlignment="1" applyProtection="1">
      <alignment horizontal="left"/>
    </xf>
    <xf numFmtId="0" fontId="26" fillId="0" borderId="3" xfId="0" applyFont="1" applyBorder="1" applyAlignment="1">
      <alignment horizontal="left" vertical="center"/>
    </xf>
    <xf numFmtId="0" fontId="36" fillId="0" borderId="3" xfId="0" applyFont="1" applyBorder="1" applyAlignment="1">
      <alignment horizontal="left"/>
    </xf>
    <xf numFmtId="164" fontId="36" fillId="0" borderId="3" xfId="1" applyNumberFormat="1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44" fontId="11" fillId="0" borderId="0" xfId="0" applyNumberFormat="1" applyFont="1" applyAlignment="1">
      <alignment horizontal="left"/>
    </xf>
    <xf numFmtId="0" fontId="11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44" fontId="26" fillId="0" borderId="12" xfId="0" applyNumberFormat="1" applyFont="1" applyBorder="1"/>
    <xf numFmtId="0" fontId="10" fillId="0" borderId="3" xfId="0" applyFont="1" applyBorder="1" applyAlignment="1">
      <alignment horizontal="left"/>
    </xf>
    <xf numFmtId="0" fontId="36" fillId="0" borderId="3" xfId="0" applyFont="1" applyBorder="1" applyAlignment="1">
      <alignment horizontal="center"/>
    </xf>
    <xf numFmtId="0" fontId="36" fillId="0" borderId="3" xfId="0" applyFont="1" applyBorder="1" applyAlignment="1">
      <alignment horizontal="center" vertical="center"/>
    </xf>
    <xf numFmtId="164" fontId="36" fillId="0" borderId="3" xfId="1" applyNumberFormat="1" applyFont="1" applyBorder="1"/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44" fontId="26" fillId="0" borderId="0" xfId="0" applyNumberFormat="1" applyFont="1" applyBorder="1"/>
    <xf numFmtId="0" fontId="36" fillId="0" borderId="0" xfId="0" applyFont="1" applyAlignment="1">
      <alignment horizontal="left"/>
    </xf>
    <xf numFmtId="0" fontId="26" fillId="0" borderId="6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26" fillId="0" borderId="3" xfId="0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/>
    </xf>
    <xf numFmtId="0" fontId="36" fillId="0" borderId="3" xfId="0" applyFont="1" applyBorder="1" applyAlignment="1">
      <alignment horizontal="left" vertical="center"/>
    </xf>
    <xf numFmtId="0" fontId="11" fillId="0" borderId="0" xfId="0" applyNumberFormat="1" applyFont="1" applyAlignment="1">
      <alignment horizontal="left"/>
    </xf>
    <xf numFmtId="0" fontId="26" fillId="0" borderId="0" xfId="0" applyNumberFormat="1" applyFont="1"/>
    <xf numFmtId="0" fontId="10" fillId="0" borderId="6" xfId="0" applyFont="1" applyBorder="1" applyAlignment="1">
      <alignment horizontal="left" wrapText="1"/>
    </xf>
    <xf numFmtId="164" fontId="11" fillId="0" borderId="5" xfId="1" applyNumberFormat="1" applyFont="1" applyBorder="1" applyAlignment="1">
      <alignment horizontal="left" wrapText="1"/>
    </xf>
    <xf numFmtId="164" fontId="11" fillId="0" borderId="3" xfId="1" applyNumberFormat="1" applyFont="1" applyFill="1" applyBorder="1" applyAlignment="1">
      <alignment horizontal="left" wrapText="1"/>
    </xf>
    <xf numFmtId="49" fontId="10" fillId="0" borderId="3" xfId="0" applyNumberFormat="1" applyFont="1" applyFill="1" applyBorder="1" applyAlignment="1">
      <alignment horizontal="left"/>
    </xf>
    <xf numFmtId="49" fontId="10" fillId="0" borderId="3" xfId="0" applyNumberFormat="1" applyFont="1" applyBorder="1" applyAlignment="1">
      <alignment horizontal="left"/>
    </xf>
    <xf numFmtId="49" fontId="10" fillId="0" borderId="3" xfId="0" applyNumberFormat="1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49" fontId="43" fillId="0" borderId="4" xfId="0" applyNumberFormat="1" applyFont="1" applyFill="1" applyBorder="1" applyAlignment="1" applyProtection="1">
      <alignment horizontal="left"/>
    </xf>
    <xf numFmtId="49" fontId="10" fillId="0" borderId="4" xfId="0" applyNumberFormat="1" applyFont="1" applyFill="1" applyBorder="1" applyAlignment="1">
      <alignment horizontal="left" wrapText="1"/>
    </xf>
    <xf numFmtId="168" fontId="43" fillId="0" borderId="4" xfId="1" applyNumberFormat="1" applyFont="1" applyFill="1" applyBorder="1" applyAlignment="1" applyProtection="1">
      <alignment horizontal="left"/>
    </xf>
    <xf numFmtId="49" fontId="43" fillId="0" borderId="3" xfId="0" applyNumberFormat="1" applyFont="1" applyFill="1" applyBorder="1" applyAlignment="1" applyProtection="1">
      <alignment horizontal="left"/>
    </xf>
    <xf numFmtId="168" fontId="43" fillId="0" borderId="3" xfId="1" applyNumberFormat="1" applyFont="1" applyFill="1" applyBorder="1" applyAlignment="1" applyProtection="1">
      <alignment horizontal="left"/>
    </xf>
    <xf numFmtId="0" fontId="11" fillId="0" borderId="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6" fillId="0" borderId="16" xfId="0" applyFont="1" applyBorder="1" applyAlignment="1">
      <alignment horizontal="left"/>
    </xf>
    <xf numFmtId="164" fontId="43" fillId="0" borderId="4" xfId="1" applyNumberFormat="1" applyFont="1" applyFill="1" applyBorder="1" applyAlignment="1" applyProtection="1">
      <alignment horizontal="left"/>
    </xf>
    <xf numFmtId="164" fontId="10" fillId="0" borderId="18" xfId="1" applyNumberFormat="1" applyFont="1" applyBorder="1" applyAlignment="1">
      <alignment horizontal="left" wrapText="1"/>
    </xf>
    <xf numFmtId="0" fontId="26" fillId="0" borderId="8" xfId="0" applyFont="1" applyBorder="1" applyAlignment="1">
      <alignment horizontal="left"/>
    </xf>
    <xf numFmtId="164" fontId="43" fillId="0" borderId="3" xfId="1" applyNumberFormat="1" applyFont="1" applyFill="1" applyBorder="1" applyAlignment="1" applyProtection="1">
      <alignment horizontal="left"/>
    </xf>
    <xf numFmtId="164" fontId="10" fillId="0" borderId="6" xfId="1" applyNumberFormat="1" applyFont="1" applyBorder="1" applyAlignment="1">
      <alignment horizontal="left" wrapText="1"/>
    </xf>
    <xf numFmtId="49" fontId="11" fillId="0" borderId="3" xfId="0" applyNumberFormat="1" applyFont="1" applyBorder="1" applyAlignment="1">
      <alignment horizontal="left" wrapText="1"/>
    </xf>
    <xf numFmtId="164" fontId="10" fillId="0" borderId="3" xfId="1" applyNumberFormat="1" applyFont="1" applyBorder="1" applyAlignment="1">
      <alignment horizontal="left" wrapText="1"/>
    </xf>
    <xf numFmtId="44" fontId="36" fillId="0" borderId="3" xfId="2" applyFont="1" applyBorder="1" applyAlignment="1">
      <alignment horizontal="left"/>
    </xf>
    <xf numFmtId="43" fontId="36" fillId="0" borderId="3" xfId="1" applyFont="1" applyBorder="1" applyAlignment="1">
      <alignment horizontal="left"/>
    </xf>
    <xf numFmtId="0" fontId="26" fillId="0" borderId="3" xfId="0" quotePrefix="1" applyFont="1" applyBorder="1" applyAlignment="1">
      <alignment horizontal="left"/>
    </xf>
    <xf numFmtId="44" fontId="10" fillId="0" borderId="3" xfId="2" applyFont="1" applyFill="1" applyBorder="1" applyAlignment="1">
      <alignment horizontal="left" wrapText="1"/>
    </xf>
    <xf numFmtId="44" fontId="11" fillId="0" borderId="3" xfId="2" applyFont="1" applyBorder="1" applyAlignment="1">
      <alignment horizontal="left"/>
    </xf>
    <xf numFmtId="14" fontId="10" fillId="0" borderId="3" xfId="1" applyNumberFormat="1" applyFont="1" applyFill="1" applyBorder="1" applyAlignment="1">
      <alignment horizontal="left"/>
    </xf>
    <xf numFmtId="44" fontId="11" fillId="0" borderId="3" xfId="1" applyNumberFormat="1" applyFont="1" applyBorder="1" applyAlignment="1">
      <alignment horizontal="left"/>
    </xf>
    <xf numFmtId="43" fontId="11" fillId="0" borderId="3" xfId="1" applyFont="1" applyBorder="1" applyAlignment="1">
      <alignment horizontal="left"/>
    </xf>
    <xf numFmtId="0" fontId="36" fillId="0" borderId="4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wrapText="1"/>
    </xf>
    <xf numFmtId="49" fontId="11" fillId="0" borderId="2" xfId="0" applyNumberFormat="1" applyFont="1" applyFill="1" applyBorder="1" applyAlignment="1">
      <alignment vertical="center" wrapText="1"/>
    </xf>
    <xf numFmtId="49" fontId="26" fillId="0" borderId="3" xfId="0" applyNumberFormat="1" applyFont="1" applyBorder="1" applyAlignment="1">
      <alignment horizontal="left" vertical="center" wrapText="1"/>
    </xf>
    <xf numFmtId="0" fontId="43" fillId="0" borderId="3" xfId="0" applyFont="1" applyBorder="1" applyAlignment="1">
      <alignment horizontal="left" vertical="center" wrapText="1"/>
    </xf>
    <xf numFmtId="164" fontId="26" fillId="0" borderId="3" xfId="1" applyNumberFormat="1" applyFont="1" applyBorder="1" applyAlignment="1">
      <alignment horizontal="left" vertical="center" wrapText="1"/>
    </xf>
    <xf numFmtId="0" fontId="36" fillId="0" borderId="3" xfId="0" applyFont="1" applyBorder="1" applyAlignment="1">
      <alignment horizontal="left" vertical="center" wrapText="1"/>
    </xf>
    <xf numFmtId="164" fontId="36" fillId="0" borderId="3" xfId="1" applyNumberFormat="1" applyFont="1" applyBorder="1" applyAlignment="1">
      <alignment horizontal="left" vertical="center" wrapText="1"/>
    </xf>
    <xf numFmtId="164" fontId="11" fillId="0" borderId="3" xfId="1" applyNumberFormat="1" applyFont="1" applyFill="1" applyBorder="1" applyAlignment="1">
      <alignment vertical="top"/>
    </xf>
    <xf numFmtId="0" fontId="26" fillId="0" borderId="0" xfId="0" applyFont="1" applyFill="1" applyAlignment="1">
      <alignment horizontal="left" vertical="top"/>
    </xf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 wrapText="1"/>
    </xf>
    <xf numFmtId="0" fontId="10" fillId="0" borderId="3" xfId="0" quotePrefix="1" applyFont="1" applyBorder="1" applyAlignment="1">
      <alignment horizontal="left"/>
    </xf>
    <xf numFmtId="14" fontId="10" fillId="0" borderId="3" xfId="0" quotePrefix="1" applyNumberFormat="1" applyFont="1" applyBorder="1" applyAlignment="1">
      <alignment horizontal="left"/>
    </xf>
    <xf numFmtId="164" fontId="10" fillId="0" borderId="5" xfId="1" applyNumberFormat="1" applyFont="1" applyFill="1" applyBorder="1" applyAlignment="1">
      <alignment horizontal="left" wrapText="1"/>
    </xf>
    <xf numFmtId="164" fontId="10" fillId="0" borderId="5" xfId="1" applyNumberFormat="1" applyFont="1" applyBorder="1" applyAlignment="1">
      <alignment horizontal="left"/>
    </xf>
    <xf numFmtId="0" fontId="11" fillId="0" borderId="0" xfId="0" applyFont="1" applyFill="1" applyBorder="1" applyAlignment="1">
      <alignment horizontal="center" vertical="top"/>
    </xf>
    <xf numFmtId="164" fontId="11" fillId="0" borderId="4" xfId="1" applyNumberFormat="1" applyFont="1" applyFill="1" applyBorder="1" applyAlignment="1">
      <alignment horizontal="left"/>
    </xf>
    <xf numFmtId="0" fontId="26" fillId="0" borderId="4" xfId="0" applyFont="1" applyBorder="1" applyAlignment="1">
      <alignment horizontal="left" vertical="center"/>
    </xf>
    <xf numFmtId="0" fontId="22" fillId="0" borderId="0" xfId="0" applyFont="1"/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/>
    </xf>
    <xf numFmtId="0" fontId="36" fillId="0" borderId="3" xfId="0" applyFont="1" applyBorder="1" applyAlignment="1">
      <alignment horizontal="left" wrapText="1"/>
    </xf>
    <xf numFmtId="49" fontId="11" fillId="0" borderId="3" xfId="0" applyNumberFormat="1" applyFont="1" applyFill="1" applyBorder="1" applyAlignment="1">
      <alignment horizontal="left" wrapText="1"/>
    </xf>
    <xf numFmtId="0" fontId="26" fillId="0" borderId="0" xfId="0" applyFont="1" applyAlignment="1">
      <alignment horizontal="right"/>
    </xf>
    <xf numFmtId="0" fontId="11" fillId="0" borderId="3" xfId="0" applyFont="1" applyFill="1" applyBorder="1" applyAlignment="1">
      <alignment horizontal="left"/>
    </xf>
    <xf numFmtId="0" fontId="11" fillId="0" borderId="0" xfId="0" quotePrefix="1" applyFont="1" applyAlignment="1">
      <alignment horizontal="left"/>
    </xf>
    <xf numFmtId="0" fontId="26" fillId="0" borderId="2" xfId="0" applyFont="1" applyFill="1" applyBorder="1" applyAlignment="1">
      <alignment horizontal="left"/>
    </xf>
    <xf numFmtId="0" fontId="11" fillId="0" borderId="0" xfId="0" applyFont="1" applyAlignment="1">
      <alignment horizontal="left" wrapText="1"/>
    </xf>
    <xf numFmtId="164" fontId="44" fillId="0" borderId="3" xfId="1" applyNumberFormat="1" applyFont="1" applyFill="1" applyBorder="1" applyAlignment="1" applyProtection="1">
      <alignment horizontal="left"/>
    </xf>
    <xf numFmtId="164" fontId="26" fillId="0" borderId="3" xfId="1" applyNumberFormat="1" applyFont="1" applyBorder="1" applyAlignment="1">
      <alignment horizontal="left" vertical="top" wrapText="1"/>
    </xf>
    <xf numFmtId="49" fontId="11" fillId="0" borderId="7" xfId="0" applyNumberFormat="1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vertical="center" wrapText="1"/>
    </xf>
    <xf numFmtId="49" fontId="26" fillId="0" borderId="4" xfId="0" applyNumberFormat="1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43" fillId="0" borderId="4" xfId="0" applyFont="1" applyBorder="1" applyAlignment="1">
      <alignment horizontal="left" vertical="center"/>
    </xf>
    <xf numFmtId="164" fontId="43" fillId="0" borderId="4" xfId="1" applyNumberFormat="1" applyFont="1" applyBorder="1" applyAlignment="1">
      <alignment horizontal="left" vertical="center"/>
    </xf>
    <xf numFmtId="164" fontId="26" fillId="0" borderId="4" xfId="1" applyNumberFormat="1" applyFont="1" applyBorder="1" applyAlignment="1">
      <alignment horizontal="left" wrapText="1"/>
    </xf>
    <xf numFmtId="0" fontId="43" fillId="0" borderId="3" xfId="0" applyFont="1" applyBorder="1" applyAlignment="1">
      <alignment horizontal="left" vertical="center"/>
    </xf>
    <xf numFmtId="164" fontId="43" fillId="0" borderId="3" xfId="1" applyNumberFormat="1" applyFont="1" applyBorder="1" applyAlignment="1">
      <alignment horizontal="left" vertical="center"/>
    </xf>
    <xf numFmtId="164" fontId="26" fillId="0" borderId="3" xfId="1" applyNumberFormat="1" applyFont="1" applyBorder="1" applyAlignment="1">
      <alignment horizontal="left" wrapText="1"/>
    </xf>
    <xf numFmtId="49" fontId="36" fillId="0" borderId="3" xfId="0" applyNumberFormat="1" applyFont="1" applyBorder="1" applyAlignment="1">
      <alignment horizontal="left"/>
    </xf>
    <xf numFmtId="0" fontId="44" fillId="0" borderId="3" xfId="0" applyFont="1" applyBorder="1" applyAlignment="1">
      <alignment horizontal="left" vertical="center" wrapText="1"/>
    </xf>
    <xf numFmtId="164" fontId="44" fillId="0" borderId="3" xfId="1" applyNumberFormat="1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4" xfId="0" applyFont="1" applyFill="1" applyBorder="1" applyAlignment="1">
      <alignment horizontal="left"/>
    </xf>
    <xf numFmtId="0" fontId="26" fillId="0" borderId="4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164" fontId="26" fillId="0" borderId="3" xfId="1" applyNumberFormat="1" applyFont="1" applyFill="1" applyBorder="1" applyAlignment="1">
      <alignment horizontal="left"/>
    </xf>
    <xf numFmtId="164" fontId="10" fillId="0" borderId="4" xfId="1" applyNumberFormat="1" applyFont="1" applyFill="1" applyBorder="1" applyAlignment="1">
      <alignment horizontal="left"/>
    </xf>
    <xf numFmtId="0" fontId="26" fillId="0" borderId="0" xfId="0" applyFont="1" applyFill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164" fontId="10" fillId="0" borderId="2" xfId="1" applyNumberFormat="1" applyFont="1" applyFill="1" applyBorder="1" applyAlignment="1">
      <alignment horizontal="left"/>
    </xf>
    <xf numFmtId="165" fontId="11" fillId="0" borderId="0" xfId="3" applyFont="1" applyAlignment="1">
      <alignment horizontal="left"/>
    </xf>
    <xf numFmtId="0" fontId="22" fillId="0" borderId="3" xfId="0" applyFont="1" applyBorder="1" applyAlignment="1">
      <alignment horizontal="left"/>
    </xf>
    <xf numFmtId="165" fontId="26" fillId="0" borderId="0" xfId="3" applyFont="1"/>
    <xf numFmtId="0" fontId="26" fillId="3" borderId="3" xfId="0" applyFont="1" applyFill="1" applyBorder="1" applyAlignment="1">
      <alignment horizontal="left" wrapText="1"/>
    </xf>
    <xf numFmtId="49" fontId="10" fillId="3" borderId="3" xfId="0" applyNumberFormat="1" applyFont="1" applyFill="1" applyBorder="1" applyAlignment="1">
      <alignment horizontal="left" wrapText="1"/>
    </xf>
    <xf numFmtId="164" fontId="11" fillId="0" borderId="3" xfId="1" applyNumberFormat="1" applyFont="1" applyBorder="1" applyAlignment="1">
      <alignment horizontal="left" wrapText="1"/>
    </xf>
    <xf numFmtId="43" fontId="26" fillId="0" borderId="3" xfId="1" applyFont="1" applyFill="1" applyBorder="1" applyAlignment="1">
      <alignment horizontal="left"/>
    </xf>
    <xf numFmtId="0" fontId="10" fillId="0" borderId="3" xfId="0" applyFont="1" applyFill="1" applyBorder="1" applyAlignment="1">
      <alignment horizontal="left" vertical="top" wrapText="1"/>
    </xf>
    <xf numFmtId="164" fontId="26" fillId="0" borderId="3" xfId="1" applyNumberFormat="1" applyFon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14" fillId="0" borderId="0" xfId="0" applyFont="1" applyFill="1" applyAlignment="1">
      <alignment horizontal="left"/>
    </xf>
    <xf numFmtId="0" fontId="13" fillId="0" borderId="0" xfId="0" applyFont="1" applyFill="1"/>
    <xf numFmtId="0" fontId="26" fillId="0" borderId="3" xfId="0" applyFont="1" applyFill="1" applyBorder="1"/>
    <xf numFmtId="164" fontId="26" fillId="0" borderId="3" xfId="1" applyNumberFormat="1" applyFont="1" applyFill="1" applyBorder="1"/>
    <xf numFmtId="0" fontId="26" fillId="0" borderId="0" xfId="0" applyFont="1" applyFill="1"/>
    <xf numFmtId="0" fontId="26" fillId="0" borderId="0" xfId="0" applyFont="1" applyFill="1" applyAlignment="1">
      <alignment vertical="top"/>
    </xf>
    <xf numFmtId="0" fontId="26" fillId="0" borderId="0" xfId="0" applyFont="1" applyFill="1" applyAlignment="1"/>
    <xf numFmtId="0" fontId="36" fillId="0" borderId="0" xfId="0" applyFont="1" applyFill="1"/>
    <xf numFmtId="0" fontId="26" fillId="0" borderId="7" xfId="0" applyFont="1" applyFill="1" applyBorder="1"/>
    <xf numFmtId="0" fontId="26" fillId="0" borderId="3" xfId="0" applyFont="1" applyFill="1" applyBorder="1" applyAlignment="1">
      <alignment horizontal="left" vertical="top" wrapText="1"/>
    </xf>
    <xf numFmtId="14" fontId="11" fillId="0" borderId="3" xfId="1" applyNumberFormat="1" applyFont="1" applyFill="1" applyBorder="1" applyAlignment="1">
      <alignment vertical="top"/>
    </xf>
    <xf numFmtId="164" fontId="26" fillId="0" borderId="4" xfId="1" applyNumberFormat="1" applyFont="1" applyFill="1" applyBorder="1" applyAlignment="1">
      <alignment vertical="top"/>
    </xf>
    <xf numFmtId="164" fontId="10" fillId="0" borderId="3" xfId="1" applyNumberFormat="1" applyFont="1" applyFill="1" applyBorder="1" applyAlignment="1">
      <alignment vertical="top"/>
    </xf>
    <xf numFmtId="164" fontId="26" fillId="0" borderId="3" xfId="1" applyNumberFormat="1" applyFont="1" applyFill="1" applyBorder="1" applyAlignment="1">
      <alignment vertical="top"/>
    </xf>
    <xf numFmtId="164" fontId="26" fillId="0" borderId="0" xfId="1" applyNumberFormat="1" applyFont="1" applyFill="1" applyAlignment="1">
      <alignment horizontal="left" vertical="top"/>
    </xf>
    <xf numFmtId="0" fontId="11" fillId="0" borderId="3" xfId="0" applyFont="1" applyFill="1" applyBorder="1" applyAlignment="1">
      <alignment horizontal="left" vertical="top"/>
    </xf>
    <xf numFmtId="0" fontId="26" fillId="0" borderId="0" xfId="0" applyFont="1" applyFill="1" applyBorder="1"/>
    <xf numFmtId="49" fontId="10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/>
    <xf numFmtId="164" fontId="10" fillId="0" borderId="0" xfId="1" applyNumberFormat="1" applyFont="1" applyFill="1" applyBorder="1"/>
    <xf numFmtId="164" fontId="26" fillId="0" borderId="0" xfId="0" applyNumberFormat="1" applyFont="1" applyFill="1"/>
    <xf numFmtId="0" fontId="11" fillId="0" borderId="0" xfId="0" applyFont="1" applyFill="1" applyAlignment="1"/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26" fillId="0" borderId="4" xfId="0" applyFont="1" applyFill="1" applyBorder="1" applyAlignment="1">
      <alignment horizontal="left" vertical="top"/>
    </xf>
    <xf numFmtId="0" fontId="26" fillId="0" borderId="4" xfId="0" applyFont="1" applyFill="1" applyBorder="1" applyAlignment="1">
      <alignment horizontal="left" vertical="top" wrapText="1"/>
    </xf>
    <xf numFmtId="0" fontId="36" fillId="0" borderId="3" xfId="0" applyFont="1" applyFill="1" applyBorder="1" applyAlignment="1">
      <alignment horizontal="left" vertical="top" wrapText="1"/>
    </xf>
    <xf numFmtId="43" fontId="26" fillId="0" borderId="0" xfId="1" applyFont="1" applyFill="1" applyAlignment="1">
      <alignment horizontal="left" vertical="top"/>
    </xf>
    <xf numFmtId="0" fontId="0" fillId="0" borderId="0" xfId="0" applyFill="1" applyAlignment="1">
      <alignment horizontal="left"/>
    </xf>
    <xf numFmtId="0" fontId="9" fillId="0" borderId="0" xfId="0" applyFont="1" applyFill="1"/>
    <xf numFmtId="43" fontId="26" fillId="0" borderId="3" xfId="1" applyFont="1" applyFill="1" applyBorder="1" applyAlignment="1">
      <alignment horizontal="left" vertical="top"/>
    </xf>
    <xf numFmtId="43" fontId="11" fillId="0" borderId="3" xfId="1" applyFont="1" applyFill="1" applyBorder="1" applyAlignment="1">
      <alignment horizontal="left" vertical="top"/>
    </xf>
    <xf numFmtId="0" fontId="2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14" fillId="0" borderId="3" xfId="0" applyFont="1" applyFill="1" applyBorder="1" applyAlignment="1">
      <alignment horizontal="left"/>
    </xf>
    <xf numFmtId="0" fontId="26" fillId="0" borderId="3" xfId="0" applyFont="1" applyFill="1" applyBorder="1" applyAlignment="1">
      <alignment horizontal="left" wrapText="1"/>
    </xf>
    <xf numFmtId="0" fontId="10" fillId="0" borderId="3" xfId="0" quotePrefix="1" applyFont="1" applyFill="1" applyBorder="1" applyAlignment="1">
      <alignment horizontal="left" wrapText="1"/>
    </xf>
    <xf numFmtId="0" fontId="7" fillId="0" borderId="0" xfId="0" applyFont="1" applyFill="1" applyAlignment="1">
      <alignment horizontal="center" vertical="center"/>
    </xf>
    <xf numFmtId="0" fontId="11" fillId="0" borderId="3" xfId="0" applyFont="1" applyFill="1" applyBorder="1" applyAlignment="1">
      <alignment horizontal="left" wrapText="1"/>
    </xf>
    <xf numFmtId="0" fontId="0" fillId="0" borderId="0" xfId="0" applyFont="1" applyFill="1"/>
    <xf numFmtId="14" fontId="10" fillId="0" borderId="3" xfId="1" applyNumberFormat="1" applyFont="1" applyFill="1" applyBorder="1" applyAlignment="1">
      <alignment horizontal="left" vertical="top"/>
    </xf>
    <xf numFmtId="0" fontId="40" fillId="0" borderId="0" xfId="0" applyFont="1" applyFill="1" applyAlignment="1">
      <alignment horizontal="center"/>
    </xf>
    <xf numFmtId="49" fontId="40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 horizontal="center" wrapText="1"/>
    </xf>
    <xf numFmtId="49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wrapText="1"/>
    </xf>
    <xf numFmtId="164" fontId="26" fillId="0" borderId="3" xfId="1" applyNumberFormat="1" applyFont="1" applyFill="1" applyBorder="1" applyAlignment="1"/>
    <xf numFmtId="43" fontId="26" fillId="0" borderId="0" xfId="1" applyFont="1" applyFill="1" applyAlignment="1"/>
    <xf numFmtId="49" fontId="11" fillId="0" borderId="3" xfId="0" applyNumberFormat="1" applyFont="1" applyFill="1" applyBorder="1" applyAlignment="1">
      <alignment horizontal="left" vertical="top" wrapText="1"/>
    </xf>
    <xf numFmtId="0" fontId="36" fillId="0" borderId="3" xfId="0" applyFont="1" applyFill="1" applyBorder="1" applyAlignment="1">
      <alignment horizontal="left" vertical="top"/>
    </xf>
    <xf numFmtId="164" fontId="36" fillId="0" borderId="3" xfId="1" applyNumberFormat="1" applyFont="1" applyFill="1" applyBorder="1" applyAlignment="1">
      <alignment horizontal="left" vertical="top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/>
    </xf>
    <xf numFmtId="49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vertical="center" wrapText="1"/>
    </xf>
    <xf numFmtId="0" fontId="41" fillId="0" borderId="0" xfId="0" applyFont="1" applyFill="1" applyAlignment="1">
      <alignment vertical="center"/>
    </xf>
    <xf numFmtId="0" fontId="26" fillId="0" borderId="3" xfId="0" quotePrefix="1" applyFont="1" applyFill="1" applyBorder="1" applyAlignment="1">
      <alignment horizontal="left" vertical="top"/>
    </xf>
    <xf numFmtId="0" fontId="36" fillId="0" borderId="0" xfId="0" applyFont="1" applyFill="1" applyBorder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vertical="center"/>
    </xf>
    <xf numFmtId="44" fontId="26" fillId="0" borderId="0" xfId="0" applyNumberFormat="1" applyFont="1" applyFill="1"/>
    <xf numFmtId="0" fontId="36" fillId="0" borderId="0" xfId="0" applyFont="1" applyFill="1" applyBorder="1"/>
    <xf numFmtId="0" fontId="26" fillId="0" borderId="3" xfId="0" applyFont="1" applyFill="1" applyBorder="1" applyAlignment="1">
      <alignment horizontal="left" vertical="center"/>
    </xf>
    <xf numFmtId="0" fontId="36" fillId="0" borderId="3" xfId="0" applyFont="1" applyFill="1" applyBorder="1" applyAlignment="1">
      <alignment horizontal="left"/>
    </xf>
    <xf numFmtId="164" fontId="36" fillId="0" borderId="3" xfId="1" applyNumberFormat="1" applyFont="1" applyFill="1" applyBorder="1" applyAlignment="1">
      <alignment horizontal="left"/>
    </xf>
    <xf numFmtId="44" fontId="26" fillId="0" borderId="12" xfId="0" applyNumberFormat="1" applyFont="1" applyFill="1" applyBorder="1"/>
    <xf numFmtId="0" fontId="26" fillId="0" borderId="4" xfId="0" applyFont="1" applyFill="1" applyBorder="1" applyAlignment="1">
      <alignment horizontal="left"/>
    </xf>
    <xf numFmtId="168" fontId="10" fillId="0" borderId="4" xfId="1" applyNumberFormat="1" applyFont="1" applyFill="1" applyBorder="1" applyAlignment="1">
      <alignment horizontal="left" wrapText="1"/>
    </xf>
    <xf numFmtId="168" fontId="26" fillId="0" borderId="3" xfId="1" applyNumberFormat="1" applyFont="1" applyFill="1" applyBorder="1" applyAlignment="1">
      <alignment horizontal="left"/>
    </xf>
    <xf numFmtId="168" fontId="10" fillId="0" borderId="3" xfId="1" applyNumberFormat="1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wrapText="1"/>
    </xf>
    <xf numFmtId="49" fontId="10" fillId="0" borderId="3" xfId="0" applyNumberFormat="1" applyFont="1" applyFill="1" applyBorder="1" applyAlignment="1">
      <alignment horizontal="center" wrapText="1"/>
    </xf>
    <xf numFmtId="0" fontId="11" fillId="0" borderId="3" xfId="0" applyFont="1" applyFill="1" applyBorder="1" applyAlignment="1"/>
    <xf numFmtId="168" fontId="11" fillId="0" borderId="3" xfId="1" applyNumberFormat="1" applyFont="1" applyFill="1" applyBorder="1"/>
    <xf numFmtId="0" fontId="26" fillId="0" borderId="8" xfId="0" applyFont="1" applyFill="1" applyBorder="1" applyAlignment="1">
      <alignment horizontal="left"/>
    </xf>
    <xf numFmtId="164" fontId="10" fillId="0" borderId="6" xfId="1" applyNumberFormat="1" applyFont="1" applyFill="1" applyBorder="1" applyAlignment="1">
      <alignment horizontal="left" wrapText="1"/>
    </xf>
    <xf numFmtId="0" fontId="26" fillId="0" borderId="19" xfId="0" applyFont="1" applyFill="1" applyBorder="1" applyAlignment="1">
      <alignment horizontal="left"/>
    </xf>
    <xf numFmtId="49" fontId="43" fillId="0" borderId="7" xfId="0" applyNumberFormat="1" applyFont="1" applyFill="1" applyBorder="1" applyAlignment="1" applyProtection="1">
      <alignment horizontal="left"/>
    </xf>
    <xf numFmtId="0" fontId="10" fillId="0" borderId="7" xfId="0" applyFont="1" applyFill="1" applyBorder="1" applyAlignment="1">
      <alignment horizontal="left" wrapText="1"/>
    </xf>
    <xf numFmtId="164" fontId="43" fillId="0" borderId="7" xfId="1" applyNumberFormat="1" applyFont="1" applyFill="1" applyBorder="1" applyAlignment="1" applyProtection="1">
      <alignment horizontal="left"/>
    </xf>
    <xf numFmtId="164" fontId="10" fillId="0" borderId="12" xfId="1" applyNumberFormat="1" applyFont="1" applyFill="1" applyBorder="1" applyAlignment="1">
      <alignment horizontal="left" wrapText="1"/>
    </xf>
    <xf numFmtId="164" fontId="26" fillId="0" borderId="7" xfId="1" applyNumberFormat="1" applyFont="1" applyFill="1" applyBorder="1" applyAlignment="1">
      <alignment horizontal="left"/>
    </xf>
    <xf numFmtId="0" fontId="36" fillId="0" borderId="0" xfId="0" applyFont="1" applyFill="1" applyBorder="1" applyAlignment="1"/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 horizontal="center"/>
    </xf>
    <xf numFmtId="14" fontId="26" fillId="0" borderId="3" xfId="0" applyNumberFormat="1" applyFont="1" applyFill="1" applyBorder="1" applyAlignment="1">
      <alignment horizontal="left" wrapText="1"/>
    </xf>
    <xf numFmtId="14" fontId="26" fillId="0" borderId="3" xfId="1" applyNumberFormat="1" applyFont="1" applyFill="1" applyBorder="1" applyAlignment="1">
      <alignment horizontal="left"/>
    </xf>
    <xf numFmtId="164" fontId="26" fillId="0" borderId="0" xfId="1" applyNumberFormat="1" applyFont="1" applyFill="1" applyAlignment="1">
      <alignment horizontal="left"/>
    </xf>
    <xf numFmtId="0" fontId="26" fillId="0" borderId="3" xfId="0" quotePrefix="1" applyFont="1" applyFill="1" applyBorder="1" applyAlignment="1">
      <alignment horizontal="left"/>
    </xf>
    <xf numFmtId="164" fontId="11" fillId="0" borderId="3" xfId="1" applyNumberFormat="1" applyFont="1" applyFill="1" applyBorder="1"/>
    <xf numFmtId="49" fontId="43" fillId="0" borderId="3" xfId="0" applyNumberFormat="1" applyFont="1" applyFill="1" applyBorder="1" applyAlignment="1">
      <alignment horizontal="left"/>
    </xf>
    <xf numFmtId="17" fontId="10" fillId="0" borderId="3" xfId="0" applyNumberFormat="1" applyFont="1" applyFill="1" applyBorder="1" applyAlignment="1">
      <alignment horizontal="left" wrapText="1"/>
    </xf>
    <xf numFmtId="0" fontId="22" fillId="0" borderId="0" xfId="0" applyFont="1" applyFill="1"/>
    <xf numFmtId="164" fontId="10" fillId="0" borderId="0" xfId="4" applyNumberFormat="1" applyFont="1"/>
    <xf numFmtId="164" fontId="26" fillId="0" borderId="0" xfId="0" applyNumberFormat="1" applyFont="1" applyFill="1" applyAlignment="1">
      <alignment horizontal="left" vertical="top"/>
    </xf>
    <xf numFmtId="43" fontId="26" fillId="0" borderId="0" xfId="0" applyNumberFormat="1" applyFont="1" applyFill="1" applyAlignment="1">
      <alignment horizontal="left" vertical="top"/>
    </xf>
    <xf numFmtId="164" fontId="10" fillId="0" borderId="3" xfId="1" applyNumberFormat="1" applyFont="1" applyFill="1" applyBorder="1" applyAlignment="1">
      <alignment horizontal="right" wrapText="1"/>
    </xf>
    <xf numFmtId="0" fontId="11" fillId="0" borderId="15" xfId="4" applyFont="1" applyBorder="1" applyAlignment="1">
      <alignment horizontal="center"/>
    </xf>
    <xf numFmtId="0" fontId="11" fillId="0" borderId="6" xfId="4" applyFont="1" applyFill="1" applyBorder="1" applyAlignment="1">
      <alignment horizontal="center" vertical="center"/>
    </xf>
    <xf numFmtId="0" fontId="11" fillId="0" borderId="3" xfId="4" applyFont="1" applyFill="1" applyBorder="1" applyAlignment="1">
      <alignment horizontal="center" vertical="center"/>
    </xf>
    <xf numFmtId="0" fontId="11" fillId="0" borderId="7" xfId="4" applyFont="1" applyFill="1" applyBorder="1" applyAlignment="1">
      <alignment horizontal="center" vertical="center" wrapText="1"/>
    </xf>
    <xf numFmtId="0" fontId="11" fillId="0" borderId="4" xfId="4" applyFont="1" applyFill="1" applyBorder="1" applyAlignment="1">
      <alignment horizontal="center" vertical="center" wrapText="1"/>
    </xf>
    <xf numFmtId="0" fontId="11" fillId="0" borderId="6" xfId="4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horizontal="center" vertical="center" wrapText="1"/>
    </xf>
    <xf numFmtId="0" fontId="11" fillId="0" borderId="5" xfId="4" applyFont="1" applyFill="1" applyBorder="1" applyAlignment="1">
      <alignment horizontal="center" vertical="center" wrapText="1"/>
    </xf>
    <xf numFmtId="0" fontId="36" fillId="0" borderId="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/>
    </xf>
    <xf numFmtId="0" fontId="36" fillId="0" borderId="17" xfId="0" applyFont="1" applyFill="1" applyBorder="1" applyAlignment="1">
      <alignment horizontal="center"/>
    </xf>
    <xf numFmtId="0" fontId="36" fillId="0" borderId="5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32" fillId="0" borderId="6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32" fillId="0" borderId="5" xfId="0" applyFont="1" applyFill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36" fillId="0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49" fontId="11" fillId="0" borderId="7" xfId="0" applyNumberFormat="1" applyFont="1" applyFill="1" applyBorder="1" applyAlignment="1">
      <alignment horizontal="center" wrapText="1"/>
    </xf>
    <xf numFmtId="49" fontId="11" fillId="0" borderId="2" xfId="0" applyNumberFormat="1" applyFont="1" applyFill="1" applyBorder="1" applyAlignment="1">
      <alignment horizont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36" fillId="0" borderId="3" xfId="0" applyFont="1" applyBorder="1" applyAlignment="1">
      <alignment horizontal="center"/>
    </xf>
    <xf numFmtId="0" fontId="36" fillId="0" borderId="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left" vertical="top"/>
    </xf>
  </cellXfs>
  <cellStyles count="5">
    <cellStyle name="Comma" xfId="1" builtinId="3"/>
    <cellStyle name="Currency" xfId="2" builtinId="4"/>
    <cellStyle name="Currency 2" xf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26" Type="http://schemas.openxmlformats.org/officeDocument/2006/relationships/revisionLog" Target="revisionLog26.xml"/><Relationship Id="rId3" Type="http://schemas.openxmlformats.org/officeDocument/2006/relationships/revisionLog" Target="revisionLog3.xml"/><Relationship Id="rId21" Type="http://schemas.openxmlformats.org/officeDocument/2006/relationships/revisionLog" Target="revisionLog21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5" Type="http://schemas.openxmlformats.org/officeDocument/2006/relationships/revisionLog" Target="revisionLog25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0" Type="http://schemas.openxmlformats.org/officeDocument/2006/relationships/revisionLog" Target="revisionLog20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24" Type="http://schemas.openxmlformats.org/officeDocument/2006/relationships/revisionLog" Target="revisionLog24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3AB39AA-034F-4EDA-A3FA-FB8318AD7CF0}" diskRevisions="1" revisionId="3245" version="3">
  <header guid="{46F5695F-EAAE-4DAB-A008-C081E183684F}" dateTime="2022-03-03T14:59:55" maxSheetId="68" userName="Robyn Allen" r:id="rId1">
    <sheetIdMap count="6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  <sheetId val="28"/>
      <sheetId val="29"/>
      <sheetId val="30"/>
      <sheetId val="31"/>
      <sheetId val="32"/>
      <sheetId val="33"/>
      <sheetId val="34"/>
      <sheetId val="35"/>
      <sheetId val="36"/>
      <sheetId val="37"/>
      <sheetId val="38"/>
      <sheetId val="39"/>
      <sheetId val="40"/>
      <sheetId val="41"/>
      <sheetId val="42"/>
      <sheetId val="43"/>
      <sheetId val="44"/>
      <sheetId val="45"/>
      <sheetId val="46"/>
      <sheetId val="47"/>
      <sheetId val="48"/>
      <sheetId val="49"/>
      <sheetId val="50"/>
      <sheetId val="51"/>
      <sheetId val="52"/>
      <sheetId val="53"/>
      <sheetId val="54"/>
      <sheetId val="55"/>
      <sheetId val="56"/>
      <sheetId val="57"/>
      <sheetId val="58"/>
      <sheetId val="59"/>
      <sheetId val="60"/>
      <sheetId val="61"/>
      <sheetId val="62"/>
      <sheetId val="63"/>
      <sheetId val="64"/>
      <sheetId val="65"/>
      <sheetId val="66"/>
      <sheetId val="67"/>
    </sheetIdMap>
  </header>
  <header guid="{CDCC20B7-5188-46B4-B01A-E265DDFF6844}" dateTime="2022-03-03T15:24:53" maxSheetId="68" userName="Robyn Allen" r:id="rId2" minRId="1" maxRId="12">
    <sheetIdMap count="6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  <sheetId val="28"/>
      <sheetId val="29"/>
      <sheetId val="30"/>
      <sheetId val="31"/>
      <sheetId val="32"/>
      <sheetId val="33"/>
      <sheetId val="34"/>
      <sheetId val="35"/>
      <sheetId val="36"/>
      <sheetId val="37"/>
      <sheetId val="38"/>
      <sheetId val="39"/>
      <sheetId val="40"/>
      <sheetId val="41"/>
      <sheetId val="42"/>
      <sheetId val="43"/>
      <sheetId val="44"/>
      <sheetId val="45"/>
      <sheetId val="46"/>
      <sheetId val="47"/>
      <sheetId val="48"/>
      <sheetId val="49"/>
      <sheetId val="50"/>
      <sheetId val="51"/>
      <sheetId val="52"/>
      <sheetId val="53"/>
      <sheetId val="54"/>
      <sheetId val="55"/>
      <sheetId val="56"/>
      <sheetId val="57"/>
      <sheetId val="58"/>
      <sheetId val="59"/>
      <sheetId val="60"/>
      <sheetId val="61"/>
      <sheetId val="62"/>
      <sheetId val="63"/>
      <sheetId val="64"/>
      <sheetId val="65"/>
      <sheetId val="66"/>
      <sheetId val="67"/>
    </sheetIdMap>
  </header>
  <header guid="{DFD913F4-A974-4C10-B4B7-2CC7F440F4D6}" dateTime="2022-03-03T15:42:17" maxSheetId="68" userName="Robyn Allen" r:id="rId3" minRId="204" maxRId="214">
    <sheetIdMap count="6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  <sheetId val="28"/>
      <sheetId val="29"/>
      <sheetId val="30"/>
      <sheetId val="31"/>
      <sheetId val="32"/>
      <sheetId val="33"/>
      <sheetId val="34"/>
      <sheetId val="35"/>
      <sheetId val="36"/>
      <sheetId val="37"/>
      <sheetId val="38"/>
      <sheetId val="39"/>
      <sheetId val="40"/>
      <sheetId val="41"/>
      <sheetId val="42"/>
      <sheetId val="43"/>
      <sheetId val="44"/>
      <sheetId val="45"/>
      <sheetId val="46"/>
      <sheetId val="47"/>
      <sheetId val="48"/>
      <sheetId val="49"/>
      <sheetId val="50"/>
      <sheetId val="51"/>
      <sheetId val="52"/>
      <sheetId val="53"/>
      <sheetId val="54"/>
      <sheetId val="55"/>
      <sheetId val="56"/>
      <sheetId val="57"/>
      <sheetId val="58"/>
      <sheetId val="59"/>
      <sheetId val="60"/>
      <sheetId val="61"/>
      <sheetId val="62"/>
      <sheetId val="63"/>
      <sheetId val="64"/>
      <sheetId val="65"/>
      <sheetId val="66"/>
      <sheetId val="67"/>
    </sheetIdMap>
  </header>
  <header guid="{C9920A93-5B7D-4D18-932D-7D2B6C61A029}" dateTime="2022-03-03T15:44:08" maxSheetId="68" userName="Robyn Allen" r:id="rId4" minRId="406" maxRId="409">
    <sheetIdMap count="6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  <sheetId val="28"/>
      <sheetId val="29"/>
      <sheetId val="30"/>
      <sheetId val="31"/>
      <sheetId val="32"/>
      <sheetId val="33"/>
      <sheetId val="34"/>
      <sheetId val="35"/>
      <sheetId val="36"/>
      <sheetId val="37"/>
      <sheetId val="38"/>
      <sheetId val="39"/>
      <sheetId val="40"/>
      <sheetId val="41"/>
      <sheetId val="42"/>
      <sheetId val="43"/>
      <sheetId val="44"/>
      <sheetId val="45"/>
      <sheetId val="46"/>
      <sheetId val="47"/>
      <sheetId val="48"/>
      <sheetId val="49"/>
      <sheetId val="50"/>
      <sheetId val="51"/>
      <sheetId val="52"/>
      <sheetId val="53"/>
      <sheetId val="54"/>
      <sheetId val="55"/>
      <sheetId val="56"/>
      <sheetId val="57"/>
      <sheetId val="58"/>
      <sheetId val="59"/>
      <sheetId val="60"/>
      <sheetId val="61"/>
      <sheetId val="62"/>
      <sheetId val="63"/>
      <sheetId val="64"/>
      <sheetId val="65"/>
      <sheetId val="66"/>
      <sheetId val="67"/>
    </sheetIdMap>
  </header>
  <header guid="{37650D03-89E8-4A7B-B2D8-28D7939F0A75}" dateTime="2022-03-03T15:46:39" maxSheetId="68" userName="Robyn Allen" r:id="rId5" minRId="410">
    <sheetIdMap count="6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  <sheetId val="28"/>
      <sheetId val="29"/>
      <sheetId val="30"/>
      <sheetId val="31"/>
      <sheetId val="32"/>
      <sheetId val="33"/>
      <sheetId val="34"/>
      <sheetId val="35"/>
      <sheetId val="36"/>
      <sheetId val="37"/>
      <sheetId val="38"/>
      <sheetId val="39"/>
      <sheetId val="40"/>
      <sheetId val="41"/>
      <sheetId val="42"/>
      <sheetId val="43"/>
      <sheetId val="44"/>
      <sheetId val="45"/>
      <sheetId val="46"/>
      <sheetId val="47"/>
      <sheetId val="48"/>
      <sheetId val="49"/>
      <sheetId val="50"/>
      <sheetId val="51"/>
      <sheetId val="52"/>
      <sheetId val="53"/>
      <sheetId val="54"/>
      <sheetId val="55"/>
      <sheetId val="56"/>
      <sheetId val="57"/>
      <sheetId val="58"/>
      <sheetId val="59"/>
      <sheetId val="60"/>
      <sheetId val="61"/>
      <sheetId val="62"/>
      <sheetId val="63"/>
      <sheetId val="64"/>
      <sheetId val="65"/>
      <sheetId val="66"/>
      <sheetId val="67"/>
    </sheetIdMap>
  </header>
  <header guid="{1BF5B56F-4FBA-4AFF-9F0A-25014C8D0209}" dateTime="2022-03-03T16:04:58" maxSheetId="68" userName="Robyn Allen" r:id="rId6" minRId="411" maxRId="418">
    <sheetIdMap count="6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  <sheetId val="28"/>
      <sheetId val="29"/>
      <sheetId val="30"/>
      <sheetId val="31"/>
      <sheetId val="32"/>
      <sheetId val="33"/>
      <sheetId val="34"/>
      <sheetId val="35"/>
      <sheetId val="36"/>
      <sheetId val="37"/>
      <sheetId val="38"/>
      <sheetId val="39"/>
      <sheetId val="40"/>
      <sheetId val="41"/>
      <sheetId val="42"/>
      <sheetId val="43"/>
      <sheetId val="44"/>
      <sheetId val="45"/>
      <sheetId val="46"/>
      <sheetId val="47"/>
      <sheetId val="48"/>
      <sheetId val="49"/>
      <sheetId val="50"/>
      <sheetId val="51"/>
      <sheetId val="52"/>
      <sheetId val="53"/>
      <sheetId val="54"/>
      <sheetId val="55"/>
      <sheetId val="56"/>
      <sheetId val="57"/>
      <sheetId val="58"/>
      <sheetId val="59"/>
      <sheetId val="60"/>
      <sheetId val="61"/>
      <sheetId val="62"/>
      <sheetId val="63"/>
      <sheetId val="64"/>
      <sheetId val="65"/>
      <sheetId val="66"/>
      <sheetId val="67"/>
    </sheetIdMap>
  </header>
  <header guid="{36C26C03-1159-4D03-8828-FAD6D8086B27}" dateTime="2022-03-03T16:06:58" maxSheetId="68" userName="Robyn Allen" r:id="rId7">
    <sheetIdMap count="6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  <sheetId val="28"/>
      <sheetId val="29"/>
      <sheetId val="30"/>
      <sheetId val="31"/>
      <sheetId val="32"/>
      <sheetId val="33"/>
      <sheetId val="34"/>
      <sheetId val="35"/>
      <sheetId val="36"/>
      <sheetId val="37"/>
      <sheetId val="38"/>
      <sheetId val="39"/>
      <sheetId val="40"/>
      <sheetId val="41"/>
      <sheetId val="42"/>
      <sheetId val="43"/>
      <sheetId val="44"/>
      <sheetId val="45"/>
      <sheetId val="46"/>
      <sheetId val="47"/>
      <sheetId val="48"/>
      <sheetId val="49"/>
      <sheetId val="50"/>
      <sheetId val="51"/>
      <sheetId val="52"/>
      <sheetId val="53"/>
      <sheetId val="54"/>
      <sheetId val="55"/>
      <sheetId val="56"/>
      <sheetId val="57"/>
      <sheetId val="58"/>
      <sheetId val="59"/>
      <sheetId val="60"/>
      <sheetId val="61"/>
      <sheetId val="62"/>
      <sheetId val="63"/>
      <sheetId val="64"/>
      <sheetId val="65"/>
      <sheetId val="66"/>
      <sheetId val="67"/>
    </sheetIdMap>
  </header>
  <header guid="{CF735864-DB32-40BE-A84A-DD661B42D6CB}" dateTime="2022-03-03T16:07:10" maxSheetId="68" userName="Robyn Allen" r:id="rId8">
    <sheetIdMap count="6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  <sheetId val="28"/>
      <sheetId val="29"/>
      <sheetId val="30"/>
      <sheetId val="31"/>
      <sheetId val="32"/>
      <sheetId val="33"/>
      <sheetId val="34"/>
      <sheetId val="35"/>
      <sheetId val="36"/>
      <sheetId val="37"/>
      <sheetId val="38"/>
      <sheetId val="39"/>
      <sheetId val="40"/>
      <sheetId val="41"/>
      <sheetId val="42"/>
      <sheetId val="43"/>
      <sheetId val="44"/>
      <sheetId val="45"/>
      <sheetId val="46"/>
      <sheetId val="47"/>
      <sheetId val="48"/>
      <sheetId val="49"/>
      <sheetId val="50"/>
      <sheetId val="51"/>
      <sheetId val="52"/>
      <sheetId val="53"/>
      <sheetId val="54"/>
      <sheetId val="55"/>
      <sheetId val="56"/>
      <sheetId val="57"/>
      <sheetId val="58"/>
      <sheetId val="59"/>
      <sheetId val="60"/>
      <sheetId val="61"/>
      <sheetId val="62"/>
      <sheetId val="63"/>
      <sheetId val="64"/>
      <sheetId val="65"/>
      <sheetId val="66"/>
      <sheetId val="67"/>
    </sheetIdMap>
  </header>
  <header guid="{19202117-AAD5-412D-88CD-C31D437EB1ED}" dateTime="2022-03-03T16:09:21" maxSheetId="68" userName="Robyn Allen" r:id="rId9" minRId="419">
    <sheetIdMap count="6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  <sheetId val="28"/>
      <sheetId val="29"/>
      <sheetId val="30"/>
      <sheetId val="31"/>
      <sheetId val="32"/>
      <sheetId val="33"/>
      <sheetId val="34"/>
      <sheetId val="35"/>
      <sheetId val="36"/>
      <sheetId val="37"/>
      <sheetId val="38"/>
      <sheetId val="39"/>
      <sheetId val="40"/>
      <sheetId val="41"/>
      <sheetId val="42"/>
      <sheetId val="43"/>
      <sheetId val="44"/>
      <sheetId val="45"/>
      <sheetId val="46"/>
      <sheetId val="47"/>
      <sheetId val="48"/>
      <sheetId val="49"/>
      <sheetId val="50"/>
      <sheetId val="51"/>
      <sheetId val="52"/>
      <sheetId val="53"/>
      <sheetId val="54"/>
      <sheetId val="55"/>
      <sheetId val="56"/>
      <sheetId val="57"/>
      <sheetId val="58"/>
      <sheetId val="59"/>
      <sheetId val="60"/>
      <sheetId val="61"/>
      <sheetId val="62"/>
      <sheetId val="63"/>
      <sheetId val="64"/>
      <sheetId val="65"/>
      <sheetId val="66"/>
      <sheetId val="67"/>
    </sheetIdMap>
  </header>
  <header guid="{F8981FEE-355E-4F80-8812-A4C15853AFC9}" dateTime="2022-03-03T16:47:13" maxSheetId="68" userName="Robyn Allen" r:id="rId10" minRId="420" maxRId="472">
    <sheetIdMap count="6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  <sheetId val="28"/>
      <sheetId val="29"/>
      <sheetId val="30"/>
      <sheetId val="31"/>
      <sheetId val="32"/>
      <sheetId val="33"/>
      <sheetId val="34"/>
      <sheetId val="35"/>
      <sheetId val="36"/>
      <sheetId val="37"/>
      <sheetId val="38"/>
      <sheetId val="39"/>
      <sheetId val="40"/>
      <sheetId val="41"/>
      <sheetId val="42"/>
      <sheetId val="43"/>
      <sheetId val="44"/>
      <sheetId val="45"/>
      <sheetId val="46"/>
      <sheetId val="47"/>
      <sheetId val="48"/>
      <sheetId val="49"/>
      <sheetId val="50"/>
      <sheetId val="51"/>
      <sheetId val="52"/>
      <sheetId val="53"/>
      <sheetId val="54"/>
      <sheetId val="55"/>
      <sheetId val="56"/>
      <sheetId val="57"/>
      <sheetId val="58"/>
      <sheetId val="59"/>
      <sheetId val="60"/>
      <sheetId val="61"/>
      <sheetId val="62"/>
      <sheetId val="63"/>
      <sheetId val="64"/>
      <sheetId val="65"/>
      <sheetId val="66"/>
      <sheetId val="67"/>
    </sheetIdMap>
  </header>
  <header guid="{9337C645-4F0F-4EC3-8150-C141A7EE0BDD}" dateTime="2022-03-03T16:56:07" maxSheetId="68" userName="Robyn Allen" r:id="rId11" minRId="473" maxRId="480">
    <sheetIdMap count="6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  <sheetId val="28"/>
      <sheetId val="29"/>
      <sheetId val="30"/>
      <sheetId val="31"/>
      <sheetId val="32"/>
      <sheetId val="33"/>
      <sheetId val="34"/>
      <sheetId val="35"/>
      <sheetId val="36"/>
      <sheetId val="37"/>
      <sheetId val="38"/>
      <sheetId val="39"/>
      <sheetId val="40"/>
      <sheetId val="41"/>
      <sheetId val="42"/>
      <sheetId val="43"/>
      <sheetId val="44"/>
      <sheetId val="45"/>
      <sheetId val="46"/>
      <sheetId val="47"/>
      <sheetId val="48"/>
      <sheetId val="49"/>
      <sheetId val="50"/>
      <sheetId val="51"/>
      <sheetId val="52"/>
      <sheetId val="53"/>
      <sheetId val="54"/>
      <sheetId val="55"/>
      <sheetId val="56"/>
      <sheetId val="57"/>
      <sheetId val="58"/>
      <sheetId val="59"/>
      <sheetId val="60"/>
      <sheetId val="61"/>
      <sheetId val="62"/>
      <sheetId val="63"/>
      <sheetId val="64"/>
      <sheetId val="65"/>
      <sheetId val="66"/>
      <sheetId val="67"/>
    </sheetIdMap>
  </header>
  <header guid="{2BA33CCF-EC82-428A-AFAF-00566B0C5999}" dateTime="2022-03-04T14:33:23" maxSheetId="68" userName="Robyn Allen" r:id="rId12" minRId="481" maxRId="667">
    <sheetIdMap count="6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  <sheetId val="28"/>
      <sheetId val="29"/>
      <sheetId val="30"/>
      <sheetId val="31"/>
      <sheetId val="32"/>
      <sheetId val="33"/>
      <sheetId val="34"/>
      <sheetId val="35"/>
      <sheetId val="36"/>
      <sheetId val="37"/>
      <sheetId val="38"/>
      <sheetId val="39"/>
      <sheetId val="40"/>
      <sheetId val="41"/>
      <sheetId val="42"/>
      <sheetId val="43"/>
      <sheetId val="44"/>
      <sheetId val="45"/>
      <sheetId val="46"/>
      <sheetId val="47"/>
      <sheetId val="48"/>
      <sheetId val="49"/>
      <sheetId val="50"/>
      <sheetId val="51"/>
      <sheetId val="52"/>
      <sheetId val="53"/>
      <sheetId val="54"/>
      <sheetId val="55"/>
      <sheetId val="56"/>
      <sheetId val="57"/>
      <sheetId val="58"/>
      <sheetId val="59"/>
      <sheetId val="60"/>
      <sheetId val="61"/>
      <sheetId val="62"/>
      <sheetId val="63"/>
      <sheetId val="64"/>
      <sheetId val="65"/>
      <sheetId val="66"/>
      <sheetId val="67"/>
    </sheetIdMap>
  </header>
  <header guid="{D0250B57-F95B-4951-9B2E-715A2716FE12}" dateTime="2022-03-04T15:16:46" maxSheetId="68" userName="Robyn Allen" r:id="rId13" minRId="859" maxRId="980">
    <sheetIdMap count="6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  <sheetId val="28"/>
      <sheetId val="29"/>
      <sheetId val="30"/>
      <sheetId val="31"/>
      <sheetId val="32"/>
      <sheetId val="33"/>
      <sheetId val="34"/>
      <sheetId val="35"/>
      <sheetId val="36"/>
      <sheetId val="37"/>
      <sheetId val="38"/>
      <sheetId val="39"/>
      <sheetId val="40"/>
      <sheetId val="41"/>
      <sheetId val="42"/>
      <sheetId val="43"/>
      <sheetId val="44"/>
      <sheetId val="45"/>
      <sheetId val="46"/>
      <sheetId val="47"/>
      <sheetId val="48"/>
      <sheetId val="49"/>
      <sheetId val="50"/>
      <sheetId val="51"/>
      <sheetId val="52"/>
      <sheetId val="53"/>
      <sheetId val="54"/>
      <sheetId val="55"/>
      <sheetId val="56"/>
      <sheetId val="57"/>
      <sheetId val="58"/>
      <sheetId val="59"/>
      <sheetId val="60"/>
      <sheetId val="61"/>
      <sheetId val="62"/>
      <sheetId val="63"/>
      <sheetId val="64"/>
      <sheetId val="65"/>
      <sheetId val="66"/>
      <sheetId val="67"/>
    </sheetIdMap>
  </header>
  <header guid="{280CA657-C396-48F6-8EBD-7928553C43DB}" dateTime="2022-03-04T16:43:32" maxSheetId="68" userName="Robyn Allen" r:id="rId14" minRId="1172" maxRId="1176">
    <sheetIdMap count="6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  <sheetId val="28"/>
      <sheetId val="29"/>
      <sheetId val="30"/>
      <sheetId val="31"/>
      <sheetId val="32"/>
      <sheetId val="33"/>
      <sheetId val="34"/>
      <sheetId val="35"/>
      <sheetId val="36"/>
      <sheetId val="37"/>
      <sheetId val="38"/>
      <sheetId val="39"/>
      <sheetId val="40"/>
      <sheetId val="41"/>
      <sheetId val="42"/>
      <sheetId val="43"/>
      <sheetId val="44"/>
      <sheetId val="45"/>
      <sheetId val="46"/>
      <sheetId val="47"/>
      <sheetId val="48"/>
      <sheetId val="49"/>
      <sheetId val="50"/>
      <sheetId val="51"/>
      <sheetId val="52"/>
      <sheetId val="53"/>
      <sheetId val="54"/>
      <sheetId val="55"/>
      <sheetId val="56"/>
      <sheetId val="57"/>
      <sheetId val="58"/>
      <sheetId val="59"/>
      <sheetId val="60"/>
      <sheetId val="61"/>
      <sheetId val="62"/>
      <sheetId val="63"/>
      <sheetId val="64"/>
      <sheetId val="65"/>
      <sheetId val="66"/>
      <sheetId val="67"/>
    </sheetIdMap>
  </header>
  <header guid="{D0148499-81FB-46D2-9C61-D151C149251F}" dateTime="2022-03-07T10:35:58" maxSheetId="68" userName="Robyn Allen" r:id="rId15" minRId="1177">
    <sheetIdMap count="6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  <sheetId val="28"/>
      <sheetId val="29"/>
      <sheetId val="30"/>
      <sheetId val="31"/>
      <sheetId val="32"/>
      <sheetId val="33"/>
      <sheetId val="34"/>
      <sheetId val="35"/>
      <sheetId val="36"/>
      <sheetId val="37"/>
      <sheetId val="38"/>
      <sheetId val="39"/>
      <sheetId val="40"/>
      <sheetId val="41"/>
      <sheetId val="42"/>
      <sheetId val="43"/>
      <sheetId val="44"/>
      <sheetId val="45"/>
      <sheetId val="46"/>
      <sheetId val="47"/>
      <sheetId val="48"/>
      <sheetId val="49"/>
      <sheetId val="50"/>
      <sheetId val="51"/>
      <sheetId val="52"/>
      <sheetId val="53"/>
      <sheetId val="54"/>
      <sheetId val="55"/>
      <sheetId val="56"/>
      <sheetId val="57"/>
      <sheetId val="58"/>
      <sheetId val="59"/>
      <sheetId val="60"/>
      <sheetId val="61"/>
      <sheetId val="62"/>
      <sheetId val="63"/>
      <sheetId val="64"/>
      <sheetId val="65"/>
      <sheetId val="66"/>
      <sheetId val="67"/>
    </sheetIdMap>
  </header>
  <header guid="{2CFDE5EF-1875-4C66-8F99-E4F25DF8E115}" dateTime="2022-03-07T12:48:01" maxSheetId="68" userName="Robyn Allen" r:id="rId16" minRId="1178" maxRId="1179">
    <sheetIdMap count="6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  <sheetId val="28"/>
      <sheetId val="29"/>
      <sheetId val="30"/>
      <sheetId val="31"/>
      <sheetId val="32"/>
      <sheetId val="33"/>
      <sheetId val="34"/>
      <sheetId val="35"/>
      <sheetId val="36"/>
      <sheetId val="37"/>
      <sheetId val="38"/>
      <sheetId val="39"/>
      <sheetId val="40"/>
      <sheetId val="41"/>
      <sheetId val="42"/>
      <sheetId val="43"/>
      <sheetId val="44"/>
      <sheetId val="45"/>
      <sheetId val="46"/>
      <sheetId val="47"/>
      <sheetId val="48"/>
      <sheetId val="49"/>
      <sheetId val="50"/>
      <sheetId val="51"/>
      <sheetId val="52"/>
      <sheetId val="53"/>
      <sheetId val="54"/>
      <sheetId val="55"/>
      <sheetId val="56"/>
      <sheetId val="57"/>
      <sheetId val="58"/>
      <sheetId val="59"/>
      <sheetId val="60"/>
      <sheetId val="61"/>
      <sheetId val="62"/>
      <sheetId val="63"/>
      <sheetId val="64"/>
      <sheetId val="65"/>
      <sheetId val="66"/>
      <sheetId val="67"/>
    </sheetIdMap>
  </header>
  <header guid="{A154115A-0828-4EAA-8371-6940F9E8DDB6}" dateTime="2022-03-07T12:58:53" maxSheetId="68" userName="Robyn Allen" r:id="rId17" minRId="1371" maxRId="1403">
    <sheetIdMap count="6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  <sheetId val="28"/>
      <sheetId val="29"/>
      <sheetId val="30"/>
      <sheetId val="31"/>
      <sheetId val="32"/>
      <sheetId val="33"/>
      <sheetId val="34"/>
      <sheetId val="35"/>
      <sheetId val="36"/>
      <sheetId val="37"/>
      <sheetId val="38"/>
      <sheetId val="39"/>
      <sheetId val="40"/>
      <sheetId val="41"/>
      <sheetId val="42"/>
      <sheetId val="43"/>
      <sheetId val="44"/>
      <sheetId val="45"/>
      <sheetId val="46"/>
      <sheetId val="47"/>
      <sheetId val="48"/>
      <sheetId val="49"/>
      <sheetId val="50"/>
      <sheetId val="51"/>
      <sheetId val="52"/>
      <sheetId val="53"/>
      <sheetId val="54"/>
      <sheetId val="55"/>
      <sheetId val="56"/>
      <sheetId val="57"/>
      <sheetId val="58"/>
      <sheetId val="59"/>
      <sheetId val="60"/>
      <sheetId val="61"/>
      <sheetId val="62"/>
      <sheetId val="63"/>
      <sheetId val="64"/>
      <sheetId val="65"/>
      <sheetId val="66"/>
      <sheetId val="67"/>
    </sheetIdMap>
  </header>
  <header guid="{70E556A4-1632-4FA8-986A-455C050F858C}" dateTime="2022-03-07T13:02:01" maxSheetId="68" userName="Robyn Allen" r:id="rId18" minRId="1593">
    <sheetIdMap count="6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  <sheetId val="28"/>
      <sheetId val="29"/>
      <sheetId val="30"/>
      <sheetId val="31"/>
      <sheetId val="32"/>
      <sheetId val="33"/>
      <sheetId val="34"/>
      <sheetId val="35"/>
      <sheetId val="36"/>
      <sheetId val="37"/>
      <sheetId val="38"/>
      <sheetId val="39"/>
      <sheetId val="40"/>
      <sheetId val="41"/>
      <sheetId val="42"/>
      <sheetId val="43"/>
      <sheetId val="44"/>
      <sheetId val="45"/>
      <sheetId val="46"/>
      <sheetId val="47"/>
      <sheetId val="48"/>
      <sheetId val="49"/>
      <sheetId val="50"/>
      <sheetId val="51"/>
      <sheetId val="52"/>
      <sheetId val="53"/>
      <sheetId val="54"/>
      <sheetId val="55"/>
      <sheetId val="56"/>
      <sheetId val="57"/>
      <sheetId val="58"/>
      <sheetId val="59"/>
      <sheetId val="60"/>
      <sheetId val="61"/>
      <sheetId val="62"/>
      <sheetId val="63"/>
      <sheetId val="64"/>
      <sheetId val="65"/>
      <sheetId val="66"/>
      <sheetId val="67"/>
    </sheetIdMap>
  </header>
  <header guid="{9CDB693F-DA74-42D7-94D7-B2F7A09F768F}" dateTime="2022-03-07T13:03:44" maxSheetId="68" userName="Robyn Allen" r:id="rId19" minRId="1783" maxRId="1786">
    <sheetIdMap count="6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  <sheetId val="28"/>
      <sheetId val="29"/>
      <sheetId val="30"/>
      <sheetId val="31"/>
      <sheetId val="32"/>
      <sheetId val="33"/>
      <sheetId val="34"/>
      <sheetId val="35"/>
      <sheetId val="36"/>
      <sheetId val="37"/>
      <sheetId val="38"/>
      <sheetId val="39"/>
      <sheetId val="40"/>
      <sheetId val="41"/>
      <sheetId val="42"/>
      <sheetId val="43"/>
      <sheetId val="44"/>
      <sheetId val="45"/>
      <sheetId val="46"/>
      <sheetId val="47"/>
      <sheetId val="48"/>
      <sheetId val="49"/>
      <sheetId val="50"/>
      <sheetId val="51"/>
      <sheetId val="52"/>
      <sheetId val="53"/>
      <sheetId val="54"/>
      <sheetId val="55"/>
      <sheetId val="56"/>
      <sheetId val="57"/>
      <sheetId val="58"/>
      <sheetId val="59"/>
      <sheetId val="60"/>
      <sheetId val="61"/>
      <sheetId val="62"/>
      <sheetId val="63"/>
      <sheetId val="64"/>
      <sheetId val="65"/>
      <sheetId val="66"/>
      <sheetId val="67"/>
    </sheetIdMap>
  </header>
  <header guid="{097BA221-935A-4864-8E0D-97A089E641BC}" dateTime="2022-03-07T13:13:26" maxSheetId="68" userName="Robyn Allen" r:id="rId20" minRId="1976" maxRId="2017">
    <sheetIdMap count="6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  <sheetId val="28"/>
      <sheetId val="29"/>
      <sheetId val="30"/>
      <sheetId val="31"/>
      <sheetId val="32"/>
      <sheetId val="33"/>
      <sheetId val="34"/>
      <sheetId val="35"/>
      <sheetId val="36"/>
      <sheetId val="37"/>
      <sheetId val="38"/>
      <sheetId val="39"/>
      <sheetId val="40"/>
      <sheetId val="41"/>
      <sheetId val="42"/>
      <sheetId val="43"/>
      <sheetId val="44"/>
      <sheetId val="45"/>
      <sheetId val="46"/>
      <sheetId val="47"/>
      <sheetId val="48"/>
      <sheetId val="49"/>
      <sheetId val="50"/>
      <sheetId val="51"/>
      <sheetId val="52"/>
      <sheetId val="53"/>
      <sheetId val="54"/>
      <sheetId val="55"/>
      <sheetId val="56"/>
      <sheetId val="57"/>
      <sheetId val="58"/>
      <sheetId val="59"/>
      <sheetId val="60"/>
      <sheetId val="61"/>
      <sheetId val="62"/>
      <sheetId val="63"/>
      <sheetId val="64"/>
      <sheetId val="65"/>
      <sheetId val="66"/>
      <sheetId val="67"/>
    </sheetIdMap>
  </header>
  <header guid="{7D3FDC5C-F282-4BA0-8B67-10DD18ED2CAC}" dateTime="2022-03-07T13:18:48" maxSheetId="68" userName="Robyn Allen" r:id="rId21" minRId="2208" maxRId="2213">
    <sheetIdMap count="6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  <sheetId val="28"/>
      <sheetId val="29"/>
      <sheetId val="30"/>
      <sheetId val="31"/>
      <sheetId val="32"/>
      <sheetId val="33"/>
      <sheetId val="34"/>
      <sheetId val="35"/>
      <sheetId val="36"/>
      <sheetId val="37"/>
      <sheetId val="38"/>
      <sheetId val="39"/>
      <sheetId val="40"/>
      <sheetId val="41"/>
      <sheetId val="42"/>
      <sheetId val="43"/>
      <sheetId val="44"/>
      <sheetId val="45"/>
      <sheetId val="46"/>
      <sheetId val="47"/>
      <sheetId val="48"/>
      <sheetId val="49"/>
      <sheetId val="50"/>
      <sheetId val="51"/>
      <sheetId val="52"/>
      <sheetId val="53"/>
      <sheetId val="54"/>
      <sheetId val="55"/>
      <sheetId val="56"/>
      <sheetId val="57"/>
      <sheetId val="58"/>
      <sheetId val="59"/>
      <sheetId val="60"/>
      <sheetId val="61"/>
      <sheetId val="62"/>
      <sheetId val="63"/>
      <sheetId val="64"/>
      <sheetId val="65"/>
      <sheetId val="66"/>
      <sheetId val="67"/>
    </sheetIdMap>
  </header>
  <header guid="{642E93E9-1B4D-4D7A-A1C7-170C3049E6D3}" dateTime="2022-03-07T13:20:32" maxSheetId="68" userName="Robyn Allen" r:id="rId22">
    <sheetIdMap count="6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  <sheetId val="28"/>
      <sheetId val="29"/>
      <sheetId val="30"/>
      <sheetId val="31"/>
      <sheetId val="32"/>
      <sheetId val="33"/>
      <sheetId val="34"/>
      <sheetId val="35"/>
      <sheetId val="36"/>
      <sheetId val="37"/>
      <sheetId val="38"/>
      <sheetId val="39"/>
      <sheetId val="40"/>
      <sheetId val="41"/>
      <sheetId val="42"/>
      <sheetId val="43"/>
      <sheetId val="44"/>
      <sheetId val="45"/>
      <sheetId val="46"/>
      <sheetId val="47"/>
      <sheetId val="48"/>
      <sheetId val="49"/>
      <sheetId val="50"/>
      <sheetId val="51"/>
      <sheetId val="52"/>
      <sheetId val="53"/>
      <sheetId val="54"/>
      <sheetId val="55"/>
      <sheetId val="56"/>
      <sheetId val="57"/>
      <sheetId val="58"/>
      <sheetId val="59"/>
      <sheetId val="60"/>
      <sheetId val="61"/>
      <sheetId val="62"/>
      <sheetId val="63"/>
      <sheetId val="64"/>
      <sheetId val="65"/>
      <sheetId val="66"/>
      <sheetId val="67"/>
    </sheetIdMap>
  </header>
  <header guid="{97E5E09E-F6D4-4F13-91F9-16A8D177B883}" dateTime="2022-03-07T13:26:59" maxSheetId="68" userName="Robyn Allen" r:id="rId23" minRId="2592" maxRId="2622">
    <sheetIdMap count="6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  <sheetId val="28"/>
      <sheetId val="29"/>
      <sheetId val="30"/>
      <sheetId val="31"/>
      <sheetId val="32"/>
      <sheetId val="33"/>
      <sheetId val="34"/>
      <sheetId val="35"/>
      <sheetId val="36"/>
      <sheetId val="37"/>
      <sheetId val="38"/>
      <sheetId val="39"/>
      <sheetId val="40"/>
      <sheetId val="41"/>
      <sheetId val="42"/>
      <sheetId val="43"/>
      <sheetId val="44"/>
      <sheetId val="45"/>
      <sheetId val="46"/>
      <sheetId val="47"/>
      <sheetId val="48"/>
      <sheetId val="49"/>
      <sheetId val="50"/>
      <sheetId val="51"/>
      <sheetId val="52"/>
      <sheetId val="53"/>
      <sheetId val="54"/>
      <sheetId val="55"/>
      <sheetId val="56"/>
      <sheetId val="57"/>
      <sheetId val="58"/>
      <sheetId val="59"/>
      <sheetId val="60"/>
      <sheetId val="61"/>
      <sheetId val="62"/>
      <sheetId val="63"/>
      <sheetId val="64"/>
      <sheetId val="65"/>
      <sheetId val="66"/>
      <sheetId val="67"/>
    </sheetIdMap>
  </header>
  <header guid="{540E8CFC-B65E-49E7-B167-5C52C4A5921F}" dateTime="2022-03-07T13:28:22" maxSheetId="68" userName="Robyn Allen" r:id="rId24" minRId="2812" maxRId="2822">
    <sheetIdMap count="6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  <sheetId val="28"/>
      <sheetId val="29"/>
      <sheetId val="30"/>
      <sheetId val="31"/>
      <sheetId val="32"/>
      <sheetId val="33"/>
      <sheetId val="34"/>
      <sheetId val="35"/>
      <sheetId val="36"/>
      <sheetId val="37"/>
      <sheetId val="38"/>
      <sheetId val="39"/>
      <sheetId val="40"/>
      <sheetId val="41"/>
      <sheetId val="42"/>
      <sheetId val="43"/>
      <sheetId val="44"/>
      <sheetId val="45"/>
      <sheetId val="46"/>
      <sheetId val="47"/>
      <sheetId val="48"/>
      <sheetId val="49"/>
      <sheetId val="50"/>
      <sheetId val="51"/>
      <sheetId val="52"/>
      <sheetId val="53"/>
      <sheetId val="54"/>
      <sheetId val="55"/>
      <sheetId val="56"/>
      <sheetId val="57"/>
      <sheetId val="58"/>
      <sheetId val="59"/>
      <sheetId val="60"/>
      <sheetId val="61"/>
      <sheetId val="62"/>
      <sheetId val="63"/>
      <sheetId val="64"/>
      <sheetId val="65"/>
      <sheetId val="66"/>
      <sheetId val="67"/>
    </sheetIdMap>
  </header>
  <header guid="{6429AFE0-B361-4B4C-8004-BCD66E03651D}" dateTime="2022-03-07T13:30:55" maxSheetId="68" userName="Robyn Allen" r:id="rId25">
    <sheetIdMap count="6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  <sheetId val="28"/>
      <sheetId val="29"/>
      <sheetId val="30"/>
      <sheetId val="31"/>
      <sheetId val="32"/>
      <sheetId val="33"/>
      <sheetId val="34"/>
      <sheetId val="35"/>
      <sheetId val="36"/>
      <sheetId val="37"/>
      <sheetId val="38"/>
      <sheetId val="39"/>
      <sheetId val="40"/>
      <sheetId val="41"/>
      <sheetId val="42"/>
      <sheetId val="43"/>
      <sheetId val="44"/>
      <sheetId val="45"/>
      <sheetId val="46"/>
      <sheetId val="47"/>
      <sheetId val="48"/>
      <sheetId val="49"/>
      <sheetId val="50"/>
      <sheetId val="51"/>
      <sheetId val="52"/>
      <sheetId val="53"/>
      <sheetId val="54"/>
      <sheetId val="55"/>
      <sheetId val="56"/>
      <sheetId val="57"/>
      <sheetId val="58"/>
      <sheetId val="59"/>
      <sheetId val="60"/>
      <sheetId val="61"/>
      <sheetId val="62"/>
      <sheetId val="63"/>
      <sheetId val="64"/>
      <sheetId val="65"/>
      <sheetId val="66"/>
      <sheetId val="67"/>
    </sheetIdMap>
  </header>
  <header guid="{4B8A2C95-3EDB-4948-866F-7031B3C4EDC7}" dateTime="2022-03-07T13:34:21" maxSheetId="68" userName="Robyn Allen" r:id="rId26" minRId="3012" maxRId="3044">
    <sheetIdMap count="6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  <sheetId val="28"/>
      <sheetId val="29"/>
      <sheetId val="30"/>
      <sheetId val="31"/>
      <sheetId val="32"/>
      <sheetId val="33"/>
      <sheetId val="34"/>
      <sheetId val="35"/>
      <sheetId val="36"/>
      <sheetId val="37"/>
      <sheetId val="38"/>
      <sheetId val="39"/>
      <sheetId val="40"/>
      <sheetId val="41"/>
      <sheetId val="42"/>
      <sheetId val="43"/>
      <sheetId val="44"/>
      <sheetId val="45"/>
      <sheetId val="46"/>
      <sheetId val="47"/>
      <sheetId val="48"/>
      <sheetId val="49"/>
      <sheetId val="50"/>
      <sheetId val="51"/>
      <sheetId val="52"/>
      <sheetId val="53"/>
      <sheetId val="54"/>
      <sheetId val="55"/>
      <sheetId val="56"/>
      <sheetId val="57"/>
      <sheetId val="58"/>
      <sheetId val="59"/>
      <sheetId val="60"/>
      <sheetId val="61"/>
      <sheetId val="62"/>
      <sheetId val="63"/>
      <sheetId val="64"/>
      <sheetId val="65"/>
      <sheetId val="66"/>
      <sheetId val="67"/>
    </sheetIdMap>
  </header>
  <header guid="{9E18A216-1175-4613-95BD-ECE8F1482F27}" dateTime="2022-03-07T13:39:41" maxSheetId="68" userName="Robyn Allen" r:id="rId27" minRId="3045" maxRId="3047">
    <sheetIdMap count="6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  <sheetId val="28"/>
      <sheetId val="29"/>
      <sheetId val="30"/>
      <sheetId val="31"/>
      <sheetId val="32"/>
      <sheetId val="33"/>
      <sheetId val="34"/>
      <sheetId val="35"/>
      <sheetId val="36"/>
      <sheetId val="37"/>
      <sheetId val="38"/>
      <sheetId val="39"/>
      <sheetId val="40"/>
      <sheetId val="41"/>
      <sheetId val="42"/>
      <sheetId val="43"/>
      <sheetId val="44"/>
      <sheetId val="45"/>
      <sheetId val="46"/>
      <sheetId val="47"/>
      <sheetId val="48"/>
      <sheetId val="49"/>
      <sheetId val="50"/>
      <sheetId val="51"/>
      <sheetId val="52"/>
      <sheetId val="53"/>
      <sheetId val="54"/>
      <sheetId val="55"/>
      <sheetId val="56"/>
      <sheetId val="57"/>
      <sheetId val="58"/>
      <sheetId val="59"/>
      <sheetId val="60"/>
      <sheetId val="61"/>
      <sheetId val="62"/>
      <sheetId val="63"/>
      <sheetId val="64"/>
      <sheetId val="65"/>
      <sheetId val="66"/>
      <sheetId val="67"/>
    </sheetIdMap>
  </header>
  <header guid="{B3AB39AA-034F-4EDA-A3FA-FB8318AD7CF0}" dateTime="2022-03-09T10:45:06" maxSheetId="68" userName="Kemie Jones" r:id="rId28" minRId="3048" maxRId="3056">
    <sheetIdMap count="6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  <sheetId val="28"/>
      <sheetId val="29"/>
      <sheetId val="30"/>
      <sheetId val="31"/>
      <sheetId val="32"/>
      <sheetId val="33"/>
      <sheetId val="34"/>
      <sheetId val="35"/>
      <sheetId val="36"/>
      <sheetId val="37"/>
      <sheetId val="38"/>
      <sheetId val="39"/>
      <sheetId val="40"/>
      <sheetId val="41"/>
      <sheetId val="42"/>
      <sheetId val="43"/>
      <sheetId val="44"/>
      <sheetId val="45"/>
      <sheetId val="46"/>
      <sheetId val="47"/>
      <sheetId val="48"/>
      <sheetId val="49"/>
      <sheetId val="50"/>
      <sheetId val="51"/>
      <sheetId val="52"/>
      <sheetId val="53"/>
      <sheetId val="54"/>
      <sheetId val="55"/>
      <sheetId val="56"/>
      <sheetId val="57"/>
      <sheetId val="58"/>
      <sheetId val="59"/>
      <sheetId val="60"/>
      <sheetId val="61"/>
      <sheetId val="62"/>
      <sheetId val="63"/>
      <sheetId val="64"/>
      <sheetId val="65"/>
      <sheetId val="66"/>
      <sheetId val="67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0" sqref="A1:XFD1048576" start="0" length="2147483647">
    <dxf>
      <font>
        <name val="Calibri"/>
        <scheme val="minor"/>
      </font>
    </dxf>
  </rfmt>
  <rfmt sheetId="50" sqref="A1:XFD1048576" start="0" length="2147483647">
    <dxf>
      <font>
        <sz val="11"/>
      </font>
    </dxf>
  </rfmt>
  <rfmt sheetId="50" sqref="A1:XFD1048576" start="0" length="2147483647">
    <dxf>
      <font>
        <sz val="10"/>
      </font>
    </dxf>
  </rfmt>
  <rfmt sheetId="51" sqref="A1:XFD1048576" start="0" length="2147483647">
    <dxf>
      <font>
        <name val="Calibri"/>
        <scheme val="minor"/>
      </font>
    </dxf>
  </rfmt>
  <rfmt sheetId="51" sqref="A1:XFD1048576" start="0" length="2147483647">
    <dxf>
      <font>
        <sz val="11"/>
      </font>
    </dxf>
  </rfmt>
  <rfmt sheetId="51" sqref="A1:XFD1048576" start="0" length="2147483647">
    <dxf>
      <font>
        <sz val="10"/>
      </font>
    </dxf>
  </rfmt>
  <rfmt sheetId="52" sqref="A1:XFD1048576" start="0" length="2147483647">
    <dxf>
      <font>
        <name val="Calibri"/>
        <scheme val="minor"/>
      </font>
    </dxf>
  </rfmt>
  <rfmt sheetId="52" sqref="A1:XFD1048576" start="0" length="2147483647">
    <dxf>
      <font>
        <sz val="11"/>
      </font>
    </dxf>
  </rfmt>
  <rfmt sheetId="52" sqref="A1:XFD1048576" start="0" length="2147483647">
    <dxf>
      <font>
        <sz val="10"/>
      </font>
    </dxf>
  </rfmt>
  <rfmt sheetId="52" sqref="A1:XFD1048576" start="0" length="2147483647">
    <dxf>
      <font/>
    </dxf>
  </rfmt>
  <rfmt sheetId="53" sqref="A9:XFD11">
    <dxf>
      <fill>
        <patternFill patternType="solid">
          <bgColor rgb="FFFFFF00"/>
        </patternFill>
      </fill>
    </dxf>
  </rfmt>
  <rcc rId="420" sId="53" xfDxf="1" dxf="1">
    <nc r="H9" t="inlineStr">
      <is>
        <t>Repeated items</t>
      </is>
    </nc>
    <ndxf>
      <font>
        <name val="Times New Roman"/>
        <scheme val="none"/>
      </font>
      <fill>
        <patternFill patternType="solid">
          <bgColor rgb="FFFFFF00"/>
        </patternFill>
      </fill>
      <alignment horizontal="left" readingOrder="0"/>
    </ndxf>
  </rcc>
  <rfmt sheetId="53" sqref="A13:XFD19">
    <dxf>
      <fill>
        <patternFill patternType="solid">
          <bgColor rgb="FFFFFF00"/>
        </patternFill>
      </fill>
    </dxf>
  </rfmt>
  <rcc rId="421" sId="53" xfDxf="1" dxf="1">
    <nc r="H13" t="inlineStr">
      <is>
        <t>Repeated items</t>
      </is>
    </nc>
    <ndxf>
      <font>
        <name val="Times New Roman"/>
        <scheme val="none"/>
      </font>
      <fill>
        <patternFill patternType="solid">
          <bgColor rgb="FFFFFF00"/>
        </patternFill>
      </fill>
      <alignment horizontal="left" readingOrder="0"/>
    </ndxf>
  </rcc>
  <rcc rId="422" sId="53" xfDxf="1" dxf="1">
    <nc r="H26" t="inlineStr">
      <is>
        <t>Repeated items</t>
      </is>
    </nc>
    <ndxf>
      <font>
        <name val="Times New Roman"/>
        <scheme val="none"/>
      </font>
      <alignment horizontal="left" readingOrder="0"/>
    </ndxf>
  </rcc>
  <rcc rId="423" sId="53" xfDxf="1" dxf="1">
    <nc r="H28" t="inlineStr">
      <is>
        <t>Repeated items</t>
      </is>
    </nc>
    <ndxf>
      <font>
        <name val="Times New Roman"/>
        <scheme val="none"/>
      </font>
      <alignment horizontal="left" readingOrder="0"/>
    </ndxf>
  </rcc>
  <rfmt sheetId="53" sqref="A26:XFD31">
    <dxf>
      <fill>
        <patternFill patternType="solid">
          <bgColor rgb="FFFFFF00"/>
        </patternFill>
      </fill>
    </dxf>
  </rfmt>
  <rfmt sheetId="53" sqref="A42:XFD48">
    <dxf>
      <fill>
        <patternFill patternType="solid">
          <bgColor rgb="FFFFFF00"/>
        </patternFill>
      </fill>
    </dxf>
  </rfmt>
  <rcc rId="424" sId="53" xfDxf="1" dxf="1">
    <nc r="H42" t="inlineStr">
      <is>
        <t>Repeated items</t>
      </is>
    </nc>
    <ndxf>
      <font>
        <name val="Times New Roman"/>
        <scheme val="none"/>
      </font>
      <fill>
        <patternFill patternType="solid">
          <bgColor rgb="FFFFFF00"/>
        </patternFill>
      </fill>
      <alignment horizontal="left" readingOrder="0"/>
    </ndxf>
  </rcc>
  <rfmt sheetId="53" sqref="A49:XFD60">
    <dxf>
      <fill>
        <patternFill>
          <bgColor rgb="FFFFFF00"/>
        </patternFill>
      </fill>
    </dxf>
  </rfmt>
  <rcc rId="425" sId="53" xfDxf="1" dxf="1">
    <nc r="H49" t="inlineStr">
      <is>
        <t>Repeated items</t>
      </is>
    </nc>
    <ndxf>
      <font>
        <name val="Times New Roman"/>
        <scheme val="none"/>
      </font>
      <fill>
        <patternFill patternType="solid">
          <bgColor rgb="FFFFFF00"/>
        </patternFill>
      </fill>
      <alignment horizontal="left" readingOrder="0"/>
    </ndxf>
  </rcc>
  <rcc rId="426" sId="53" xfDxf="1" dxf="1">
    <nc r="H63" t="inlineStr">
      <is>
        <t>Repeated items</t>
      </is>
    </nc>
    <ndxf>
      <font>
        <name val="Times New Roman"/>
        <scheme val="none"/>
      </font>
      <alignment horizontal="left" readingOrder="0"/>
    </ndxf>
  </rcc>
  <rfmt sheetId="53" sqref="A63:XFD166">
    <dxf>
      <fill>
        <patternFill patternType="solid">
          <bgColor rgb="FFFFFF00"/>
        </patternFill>
      </fill>
    </dxf>
  </rfmt>
  <rcc rId="427" sId="53" xfDxf="1" dxf="1">
    <nc r="H174" t="inlineStr">
      <is>
        <t>Repeated items</t>
      </is>
    </nc>
    <ndxf>
      <font>
        <name val="Times New Roman"/>
        <scheme val="none"/>
      </font>
      <alignment horizontal="left" readingOrder="0"/>
    </ndxf>
  </rcc>
  <rfmt sheetId="53" sqref="A173:XFD174">
    <dxf>
      <fill>
        <patternFill patternType="solid">
          <bgColor rgb="FFFFFF00"/>
        </patternFill>
      </fill>
    </dxf>
  </rfmt>
  <rfmt sheetId="53" sqref="A175:XFD176">
    <dxf>
      <fill>
        <patternFill patternType="solid">
          <bgColor rgb="FFFFFF00"/>
        </patternFill>
      </fill>
    </dxf>
  </rfmt>
  <rfmt sheetId="53" sqref="A177:XFD182">
    <dxf>
      <fill>
        <patternFill patternType="solid">
          <bgColor rgb="FFFFFF00"/>
        </patternFill>
      </fill>
    </dxf>
  </rfmt>
  <rfmt sheetId="53" sqref="A187:XFD198">
    <dxf>
      <fill>
        <patternFill patternType="solid">
          <bgColor rgb="FFFFFF00"/>
        </patternFill>
      </fill>
    </dxf>
  </rfmt>
  <rcc rId="428" sId="53" xfDxf="1" dxf="1">
    <nc r="H187" t="inlineStr">
      <is>
        <t>Repeated items</t>
      </is>
    </nc>
    <ndxf>
      <font>
        <name val="Times New Roman"/>
        <scheme val="none"/>
      </font>
      <fill>
        <patternFill patternType="solid">
          <bgColor rgb="FFFFFF00"/>
        </patternFill>
      </fill>
      <alignment horizontal="left" readingOrder="0"/>
    </ndxf>
  </rcc>
  <rfmt sheetId="53" sqref="A202:XFD209">
    <dxf>
      <fill>
        <patternFill patternType="solid">
          <bgColor rgb="FFFFFF00"/>
        </patternFill>
      </fill>
    </dxf>
  </rfmt>
  <rcc rId="429" sId="53" xfDxf="1" dxf="1">
    <nc r="H202" t="inlineStr">
      <is>
        <t>Repeated items</t>
      </is>
    </nc>
    <ndxf>
      <font>
        <name val="Times New Roman"/>
        <scheme val="none"/>
      </font>
      <fill>
        <patternFill patternType="solid">
          <bgColor rgb="FFFFFF00"/>
        </patternFill>
      </fill>
      <alignment horizontal="left" readingOrder="0"/>
    </ndxf>
  </rcc>
  <rfmt sheetId="53" sqref="A211:XFD212">
    <dxf>
      <fill>
        <patternFill patternType="solid">
          <bgColor rgb="FFFFFF00"/>
        </patternFill>
      </fill>
    </dxf>
  </rfmt>
  <rcc rId="430" sId="53" xfDxf="1" dxf="1">
    <nc r="H211" t="inlineStr">
      <is>
        <t>Repeated items</t>
      </is>
    </nc>
    <ndxf>
      <font>
        <name val="Times New Roman"/>
        <scheme val="none"/>
      </font>
      <fill>
        <patternFill patternType="solid">
          <bgColor rgb="FFFFFF00"/>
        </patternFill>
      </fill>
      <alignment horizontal="left" readingOrder="0"/>
    </ndxf>
  </rcc>
  <rfmt sheetId="53" sqref="A215:XFD217">
    <dxf>
      <fill>
        <patternFill patternType="solid">
          <bgColor rgb="FFFFFF00"/>
        </patternFill>
      </fill>
    </dxf>
  </rfmt>
  <rcc rId="431" sId="53" xfDxf="1" dxf="1">
    <nc r="H215" t="inlineStr">
      <is>
        <t>Repeated items</t>
      </is>
    </nc>
    <ndxf>
      <font>
        <name val="Times New Roman"/>
        <scheme val="none"/>
      </font>
      <fill>
        <patternFill patternType="solid">
          <bgColor rgb="FFFFFF00"/>
        </patternFill>
      </fill>
      <alignment horizontal="left" readingOrder="0"/>
    </ndxf>
  </rcc>
  <rfmt sheetId="53" sqref="A220:XFD291">
    <dxf>
      <fill>
        <patternFill patternType="solid">
          <bgColor rgb="FFFFFF00"/>
        </patternFill>
      </fill>
    </dxf>
  </rfmt>
  <rcc rId="432" sId="53" xfDxf="1" dxf="1">
    <nc r="H220" t="inlineStr">
      <is>
        <t>Repeated items</t>
      </is>
    </nc>
    <ndxf>
      <font>
        <name val="Times New Roman"/>
        <scheme val="none"/>
      </font>
      <fill>
        <patternFill patternType="solid">
          <bgColor rgb="FFFFFF00"/>
        </patternFill>
      </fill>
      <alignment horizontal="left" readingOrder="0"/>
    </ndxf>
  </rcc>
  <rfmt sheetId="53" sqref="A296:XFD587">
    <dxf>
      <fill>
        <patternFill patternType="solid">
          <bgColor rgb="FFFFFF00"/>
        </patternFill>
      </fill>
    </dxf>
  </rfmt>
  <rcc rId="433" sId="53" xfDxf="1" dxf="1">
    <nc r="H296" t="inlineStr">
      <is>
        <t>Repeated items</t>
      </is>
    </nc>
    <ndxf>
      <font>
        <name val="Times New Roman"/>
        <scheme val="none"/>
      </font>
      <fill>
        <patternFill patternType="solid">
          <bgColor rgb="FFFFFF00"/>
        </patternFill>
      </fill>
      <alignment horizontal="left" readingOrder="0"/>
    </ndxf>
  </rcc>
  <rfmt sheetId="53" sqref="A589:XFD593">
    <dxf>
      <fill>
        <patternFill patternType="solid">
          <bgColor rgb="FFFFFF00"/>
        </patternFill>
      </fill>
    </dxf>
  </rfmt>
  <rfmt sheetId="53" sqref="A595:XFD615">
    <dxf>
      <fill>
        <patternFill patternType="solid">
          <bgColor rgb="FFFFFF00"/>
        </patternFill>
      </fill>
    </dxf>
  </rfmt>
  <rcc rId="434" sId="53" xfDxf="1" dxf="1">
    <nc r="H589" t="inlineStr">
      <is>
        <t>Repeated items</t>
      </is>
    </nc>
    <ndxf>
      <font>
        <name val="Times New Roman"/>
        <scheme val="none"/>
      </font>
      <fill>
        <patternFill patternType="solid">
          <bgColor rgb="FFFFFF00"/>
        </patternFill>
      </fill>
      <alignment horizontal="left" readingOrder="0"/>
    </ndxf>
  </rcc>
  <rcc rId="435" sId="53" xfDxf="1" dxf="1">
    <nc r="H595" t="inlineStr">
      <is>
        <t>Repeated items</t>
      </is>
    </nc>
    <ndxf>
      <font>
        <name val="Times New Roman"/>
        <scheme val="none"/>
      </font>
      <fill>
        <patternFill patternType="solid">
          <bgColor rgb="FFFFFF00"/>
        </patternFill>
      </fill>
      <alignment horizontal="left" readingOrder="0"/>
    </ndxf>
  </rcc>
  <rfmt sheetId="53" sqref="A618:XFD621">
    <dxf>
      <fill>
        <patternFill patternType="solid">
          <bgColor rgb="FFFFFF00"/>
        </patternFill>
      </fill>
    </dxf>
  </rfmt>
  <rfmt sheetId="53" sqref="A623:XFD624">
    <dxf>
      <fill>
        <patternFill patternType="solid">
          <bgColor rgb="FFFFFF00"/>
        </patternFill>
      </fill>
    </dxf>
  </rfmt>
  <rcc rId="436" sId="53" xfDxf="1" dxf="1">
    <nc r="H618" t="inlineStr">
      <is>
        <t>Repeated items</t>
      </is>
    </nc>
    <ndxf>
      <font>
        <name val="Times New Roman"/>
        <scheme val="none"/>
      </font>
      <fill>
        <patternFill patternType="solid">
          <bgColor rgb="FFFFFF00"/>
        </patternFill>
      </fill>
      <alignment horizontal="left" readingOrder="0"/>
    </ndxf>
  </rcc>
  <rcc rId="437" sId="53" xfDxf="1" dxf="1">
    <nc r="H623" t="inlineStr">
      <is>
        <t>Repeated items</t>
      </is>
    </nc>
    <ndxf>
      <font>
        <name val="Times New Roman"/>
        <scheme val="none"/>
      </font>
      <fill>
        <patternFill patternType="solid">
          <bgColor rgb="FFFFFF00"/>
        </patternFill>
      </fill>
      <alignment horizontal="left" readingOrder="0"/>
    </ndxf>
  </rcc>
  <rfmt sheetId="53" sqref="A1:XFD1048576" start="0" length="2147483647">
    <dxf>
      <font>
        <name val="Calibri"/>
        <scheme val="minor"/>
      </font>
    </dxf>
  </rfmt>
  <rfmt sheetId="53" sqref="A1:XFD1048576" start="0" length="2147483647">
    <dxf>
      <font>
        <sz val="10"/>
      </font>
    </dxf>
  </rfmt>
  <rfmt sheetId="53" sqref="A1:XFD1048576" start="0" length="2147483647">
    <dxf>
      <font>
        <sz val="9"/>
      </font>
    </dxf>
  </rfmt>
  <rfmt sheetId="53" sqref="A1:XFD1048576" start="0" length="2147483647">
    <dxf>
      <font>
        <sz val="10"/>
      </font>
    </dxf>
  </rfmt>
  <rfmt sheetId="54" sqref="A1:XFD1048576" start="0" length="2147483647">
    <dxf>
      <font>
        <name val="Calibri"/>
        <scheme val="minor"/>
      </font>
    </dxf>
  </rfmt>
  <rfmt sheetId="54" sqref="A1:XFD1048576" start="0" length="2147483647">
    <dxf>
      <font>
        <sz val="11"/>
      </font>
    </dxf>
  </rfmt>
  <rfmt sheetId="54" sqref="A1:XFD1048576" start="0" length="2147483647">
    <dxf>
      <font>
        <sz val="10"/>
      </font>
    </dxf>
  </rfmt>
  <rfmt sheetId="55" sqref="A1:XFD1048576" start="0" length="2147483647">
    <dxf>
      <font>
        <name val="Calibri"/>
        <scheme val="minor"/>
      </font>
    </dxf>
  </rfmt>
  <rfmt sheetId="55" sqref="A1:XFD1048576" start="0" length="2147483647">
    <dxf>
      <font>
        <sz val="11"/>
      </font>
    </dxf>
  </rfmt>
  <rfmt sheetId="55" sqref="A1:XFD1048576" start="0" length="2147483647">
    <dxf>
      <font>
        <sz val="10"/>
      </font>
    </dxf>
  </rfmt>
  <rfmt sheetId="56" sqref="A1:XFD1048576" start="0" length="2147483647">
    <dxf>
      <font>
        <name val="Calibri"/>
        <scheme val="minor"/>
      </font>
    </dxf>
  </rfmt>
  <rfmt sheetId="56" sqref="A1:XFD1048576" start="0" length="2147483647">
    <dxf>
      <font>
        <sz val="11"/>
      </font>
    </dxf>
  </rfmt>
  <rfmt sheetId="56" sqref="A1:XFD1048576" start="0" length="2147483647">
    <dxf>
      <font>
        <sz val="10"/>
      </font>
    </dxf>
  </rfmt>
  <rfmt sheetId="56" sqref="A10:XFD12">
    <dxf>
      <fill>
        <patternFill patternType="solid">
          <bgColor rgb="FFFFFF00"/>
        </patternFill>
      </fill>
    </dxf>
  </rfmt>
  <rcc rId="438" sId="56" xfDxf="1" dxf="1">
    <nc r="H10" t="inlineStr">
      <is>
        <t>Repeated items</t>
      </is>
    </nc>
    <ndxf>
      <font>
        <sz val="10"/>
      </font>
      <fill>
        <patternFill patternType="solid">
          <bgColor rgb="FFFFFF00"/>
        </patternFill>
      </fill>
      <alignment horizontal="left" readingOrder="0"/>
    </ndxf>
  </rcc>
  <rfmt sheetId="56" xfDxf="1" sqref="H14" start="0" length="0">
    <dxf>
      <font>
        <sz val="10"/>
      </font>
      <alignment horizontal="left" readingOrder="0"/>
    </dxf>
  </rfmt>
  <rfmt sheetId="56" sqref="A14:XFD16">
    <dxf>
      <fill>
        <patternFill patternType="solid">
          <bgColor rgb="FFFFFF00"/>
        </patternFill>
      </fill>
    </dxf>
  </rfmt>
  <rcc rId="439" sId="56">
    <nc r="H14" t="inlineStr">
      <is>
        <t>Unclear</t>
      </is>
    </nc>
  </rcc>
  <rfmt sheetId="56" sqref="A18:XFD19">
    <dxf>
      <fill>
        <patternFill patternType="solid">
          <bgColor rgb="FFFFFF00"/>
        </patternFill>
      </fill>
    </dxf>
  </rfmt>
  <rcc rId="440" sId="56" xfDxf="1" dxf="1">
    <nc r="H18" t="inlineStr">
      <is>
        <t>Repeated items</t>
      </is>
    </nc>
    <ndxf>
      <font>
        <sz val="10"/>
      </font>
      <fill>
        <patternFill patternType="solid">
          <bgColor rgb="FFFFFF00"/>
        </patternFill>
      </fill>
      <alignment horizontal="left" readingOrder="0"/>
    </ndxf>
  </rcc>
  <rfmt sheetId="56" sqref="A24:XFD24 A26:XFD30">
    <dxf>
      <fill>
        <patternFill patternType="solid">
          <bgColor rgb="FFFFFF00"/>
        </patternFill>
      </fill>
    </dxf>
  </rfmt>
  <rcc rId="441" sId="56" xfDxf="1" dxf="1">
    <nc r="H24" t="inlineStr">
      <is>
        <t>Repeated items</t>
      </is>
    </nc>
    <ndxf>
      <font>
        <sz val="10"/>
      </font>
      <fill>
        <patternFill patternType="solid">
          <bgColor rgb="FFFFFF00"/>
        </patternFill>
      </fill>
      <alignment horizontal="left" readingOrder="0"/>
    </ndxf>
  </rcc>
  <rfmt sheetId="56" sqref="A33:XFD74">
    <dxf>
      <fill>
        <patternFill patternType="solid">
          <bgColor rgb="FFFFFF00"/>
        </patternFill>
      </fill>
    </dxf>
  </rfmt>
  <rcc rId="442" sId="56" xfDxf="1" dxf="1">
    <nc r="H33" t="inlineStr">
      <is>
        <t>Repeated items</t>
      </is>
    </nc>
    <ndxf>
      <font>
        <sz val="10"/>
      </font>
      <fill>
        <patternFill patternType="solid">
          <bgColor rgb="FFFFFF00"/>
        </patternFill>
      </fill>
      <alignment horizontal="left" readingOrder="0"/>
    </ndxf>
  </rcc>
  <rfmt sheetId="56" sqref="A76:XFD81">
    <dxf>
      <fill>
        <patternFill patternType="solid">
          <bgColor rgb="FFFFFF00"/>
        </patternFill>
      </fill>
    </dxf>
  </rfmt>
  <rcc rId="443" sId="56" xfDxf="1" dxf="1">
    <nc r="H76" t="inlineStr">
      <is>
        <t>Repeated items</t>
      </is>
    </nc>
    <ndxf>
      <font>
        <sz val="10"/>
      </font>
      <fill>
        <patternFill patternType="solid">
          <bgColor rgb="FFFFFF00"/>
        </patternFill>
      </fill>
      <alignment horizontal="left" readingOrder="0"/>
    </ndxf>
  </rcc>
  <rfmt sheetId="56" sqref="A83:XFD95">
    <dxf>
      <fill>
        <patternFill patternType="solid">
          <bgColor rgb="FFFFFF00"/>
        </patternFill>
      </fill>
    </dxf>
  </rfmt>
  <rcc rId="444" sId="56" xfDxf="1" dxf="1">
    <nc r="H83" t="inlineStr">
      <is>
        <t>Repeated items</t>
      </is>
    </nc>
    <ndxf>
      <font>
        <sz val="10"/>
      </font>
      <fill>
        <patternFill patternType="solid">
          <bgColor rgb="FFFFFF00"/>
        </patternFill>
      </fill>
      <alignment horizontal="left" readingOrder="0"/>
    </ndxf>
  </rcc>
  <rfmt sheetId="56" sqref="A101:XFD102">
    <dxf>
      <fill>
        <patternFill patternType="solid">
          <bgColor rgb="FFFFFF00"/>
        </patternFill>
      </fill>
    </dxf>
  </rfmt>
  <rcc rId="445" sId="56" xfDxf="1" dxf="1">
    <nc r="H101" t="inlineStr">
      <is>
        <t>Repeated items</t>
      </is>
    </nc>
    <ndxf>
      <font>
        <sz val="10"/>
      </font>
      <fill>
        <patternFill patternType="solid">
          <bgColor rgb="FFFFFF00"/>
        </patternFill>
      </fill>
      <alignment horizontal="left" readingOrder="0"/>
    </ndxf>
  </rcc>
  <rfmt sheetId="56" sqref="A110:XFD119">
    <dxf>
      <fill>
        <patternFill patternType="solid">
          <bgColor rgb="FFFFFF00"/>
        </patternFill>
      </fill>
    </dxf>
  </rfmt>
  <rcc rId="446" sId="56" xfDxf="1" dxf="1">
    <nc r="H110" t="inlineStr">
      <is>
        <t>Repeated items</t>
      </is>
    </nc>
    <ndxf>
      <font>
        <sz val="10"/>
      </font>
      <fill>
        <patternFill patternType="solid">
          <bgColor rgb="FFFFFF00"/>
        </patternFill>
      </fill>
      <alignment horizontal="left" readingOrder="0"/>
    </ndxf>
  </rcc>
  <rfmt sheetId="56" sqref="A121:XFD127">
    <dxf>
      <fill>
        <patternFill patternType="solid">
          <bgColor rgb="FFFFFF00"/>
        </patternFill>
      </fill>
    </dxf>
  </rfmt>
  <rcc rId="447" sId="56" xfDxf="1" dxf="1">
    <nc r="H121" t="inlineStr">
      <is>
        <t>Repeated items</t>
      </is>
    </nc>
    <ndxf>
      <font>
        <sz val="10"/>
      </font>
      <fill>
        <patternFill patternType="solid">
          <bgColor rgb="FFFFFF00"/>
        </patternFill>
      </fill>
      <alignment horizontal="left" readingOrder="0"/>
    </ndxf>
  </rcc>
  <rfmt sheetId="56" sqref="A138:XFD139">
    <dxf>
      <fill>
        <patternFill patternType="solid">
          <bgColor rgb="FFFFFF00"/>
        </patternFill>
      </fill>
    </dxf>
  </rfmt>
  <rcc rId="448" sId="56" xfDxf="1" dxf="1">
    <nc r="H138" t="inlineStr">
      <is>
        <t>Repeated items</t>
      </is>
    </nc>
    <ndxf>
      <font>
        <sz val="10"/>
      </font>
      <fill>
        <patternFill patternType="solid">
          <bgColor rgb="FFFFFF00"/>
        </patternFill>
      </fill>
      <alignment horizontal="left" readingOrder="0"/>
    </ndxf>
  </rcc>
  <rfmt sheetId="56" sqref="A147:XFD149">
    <dxf>
      <fill>
        <patternFill patternType="solid">
          <bgColor rgb="FFFFFF00"/>
        </patternFill>
      </fill>
    </dxf>
  </rfmt>
  <rcc rId="449" sId="56" xfDxf="1" dxf="1">
    <nc r="H147" t="inlineStr">
      <is>
        <t>Repeated items</t>
      </is>
    </nc>
    <ndxf>
      <font>
        <sz val="10"/>
      </font>
      <fill>
        <patternFill patternType="solid">
          <bgColor rgb="FFFFFF00"/>
        </patternFill>
      </fill>
      <alignment horizontal="left" readingOrder="0"/>
    </ndxf>
  </rcc>
  <rfmt sheetId="56" sqref="A159:XFD164">
    <dxf>
      <fill>
        <patternFill patternType="solid">
          <bgColor rgb="FFFFFF00"/>
        </patternFill>
      </fill>
    </dxf>
  </rfmt>
  <rcc rId="450" sId="56" xfDxf="1" dxf="1">
    <nc r="H159" t="inlineStr">
      <is>
        <t>Repeated items</t>
      </is>
    </nc>
    <ndxf>
      <font>
        <sz val="10"/>
      </font>
      <fill>
        <patternFill patternType="solid">
          <bgColor rgb="FFFFFF00"/>
        </patternFill>
      </fill>
      <alignment horizontal="left" readingOrder="0"/>
    </ndxf>
  </rcc>
  <rfmt sheetId="56" sqref="A166:XFD167">
    <dxf>
      <fill>
        <patternFill patternType="solid">
          <bgColor rgb="FFFFFF00"/>
        </patternFill>
      </fill>
    </dxf>
  </rfmt>
  <rcc rId="451" sId="56" xfDxf="1" dxf="1">
    <nc r="H166" t="inlineStr">
      <is>
        <t>Repeated items</t>
      </is>
    </nc>
    <ndxf>
      <font>
        <sz val="10"/>
      </font>
      <fill>
        <patternFill patternType="solid">
          <bgColor rgb="FFFFFF00"/>
        </patternFill>
      </fill>
      <alignment horizontal="left" readingOrder="0"/>
    </ndxf>
  </rcc>
  <rfmt sheetId="56" sqref="A169:XFD174">
    <dxf>
      <fill>
        <patternFill patternType="solid">
          <bgColor rgb="FFFFFF00"/>
        </patternFill>
      </fill>
    </dxf>
  </rfmt>
  <rcc rId="452" sId="56" xfDxf="1" dxf="1">
    <nc r="H169" t="inlineStr">
      <is>
        <t>Repeated items</t>
      </is>
    </nc>
    <ndxf>
      <font>
        <sz val="10"/>
      </font>
      <fill>
        <patternFill patternType="solid">
          <bgColor rgb="FFFFFF00"/>
        </patternFill>
      </fill>
      <alignment horizontal="left" readingOrder="0"/>
    </ndxf>
  </rcc>
  <rfmt sheetId="56" sqref="A176:XFD179">
    <dxf>
      <fill>
        <patternFill patternType="solid">
          <bgColor rgb="FFFFFF00"/>
        </patternFill>
      </fill>
    </dxf>
  </rfmt>
  <rcc rId="453" sId="56" xfDxf="1" dxf="1">
    <nc r="H176" t="inlineStr">
      <is>
        <t>Repeated items</t>
      </is>
    </nc>
    <ndxf>
      <font>
        <sz val="10"/>
      </font>
      <fill>
        <patternFill patternType="solid">
          <bgColor rgb="FFFFFF00"/>
        </patternFill>
      </fill>
      <alignment horizontal="left" readingOrder="0"/>
    </ndxf>
  </rcc>
  <rfmt sheetId="56" sqref="A187:XFD188">
    <dxf>
      <fill>
        <patternFill patternType="solid">
          <bgColor rgb="FFFFFF00"/>
        </patternFill>
      </fill>
    </dxf>
  </rfmt>
  <rcc rId="454" sId="56" xfDxf="1" dxf="1">
    <nc r="H187" t="inlineStr">
      <is>
        <t>Repeated items</t>
      </is>
    </nc>
    <ndxf>
      <font>
        <sz val="10"/>
      </font>
      <fill>
        <patternFill patternType="solid">
          <bgColor rgb="FFFFFF00"/>
        </patternFill>
      </fill>
      <alignment horizontal="left" readingOrder="0"/>
    </ndxf>
  </rcc>
  <rfmt sheetId="56" sqref="A196:XFD227">
    <dxf>
      <fill>
        <patternFill patternType="solid">
          <bgColor rgb="FFFFFF00"/>
        </patternFill>
      </fill>
    </dxf>
  </rfmt>
  <rcc rId="455" sId="56" xfDxf="1" dxf="1">
    <nc r="H196" t="inlineStr">
      <is>
        <t>Repeated items</t>
      </is>
    </nc>
    <ndxf>
      <font>
        <sz val="10"/>
      </font>
      <fill>
        <patternFill patternType="solid">
          <bgColor rgb="FFFFFF00"/>
        </patternFill>
      </fill>
      <alignment horizontal="left" readingOrder="0"/>
    </ndxf>
  </rcc>
  <rfmt sheetId="56" sqref="A229:XFD231">
    <dxf>
      <fill>
        <patternFill patternType="solid">
          <bgColor rgb="FFFFFF00"/>
        </patternFill>
      </fill>
    </dxf>
  </rfmt>
  <rcc rId="456" sId="56" xfDxf="1" dxf="1">
    <nc r="H229" t="inlineStr">
      <is>
        <t>Repeated items</t>
      </is>
    </nc>
    <ndxf>
      <font>
        <sz val="10"/>
      </font>
      <fill>
        <patternFill patternType="solid">
          <bgColor rgb="FFFFFF00"/>
        </patternFill>
      </fill>
      <alignment horizontal="left" readingOrder="0"/>
    </ndxf>
  </rcc>
  <rfmt sheetId="56" sqref="A232:XFD235">
    <dxf>
      <fill>
        <patternFill patternType="solid">
          <bgColor rgb="FFFFFF00"/>
        </patternFill>
      </fill>
    </dxf>
  </rfmt>
  <rfmt sheetId="56" sqref="A238:XFD241">
    <dxf>
      <fill>
        <patternFill patternType="solid">
          <bgColor rgb="FFFFFF00"/>
        </patternFill>
      </fill>
    </dxf>
  </rfmt>
  <rcc rId="457" sId="56" xfDxf="1" dxf="1">
    <nc r="H239" t="inlineStr">
      <is>
        <t>Repeated items</t>
      </is>
    </nc>
    <ndxf>
      <font>
        <sz val="10"/>
      </font>
      <fill>
        <patternFill patternType="solid">
          <bgColor rgb="FFFFFF00"/>
        </patternFill>
      </fill>
      <alignment horizontal="left" readingOrder="0"/>
    </ndxf>
  </rcc>
  <rcc rId="458" sId="56">
    <nc r="H238" t="inlineStr">
      <is>
        <t>No vendor</t>
      </is>
    </nc>
  </rcc>
  <rfmt sheetId="56" sqref="A247:XFD250">
    <dxf>
      <fill>
        <patternFill patternType="solid">
          <bgColor rgb="FFFFFF00"/>
        </patternFill>
      </fill>
    </dxf>
  </rfmt>
  <rcc rId="459" sId="56" xfDxf="1" dxf="1">
    <nc r="H247" t="inlineStr">
      <is>
        <t>Repeated items</t>
      </is>
    </nc>
    <ndxf>
      <font>
        <sz val="10"/>
      </font>
      <fill>
        <patternFill patternType="solid">
          <bgColor rgb="FFFFFF00"/>
        </patternFill>
      </fill>
      <alignment horizontal="left" readingOrder="0"/>
    </ndxf>
  </rcc>
  <rfmt sheetId="56" sqref="A252:XFD253">
    <dxf>
      <fill>
        <patternFill patternType="solid">
          <bgColor rgb="FFFFFF00"/>
        </patternFill>
      </fill>
    </dxf>
  </rfmt>
  <rcc rId="460" sId="56" xfDxf="1" dxf="1">
    <nc r="H252" t="inlineStr">
      <is>
        <t>Repeated items</t>
      </is>
    </nc>
    <ndxf>
      <font>
        <sz val="10"/>
      </font>
      <fill>
        <patternFill patternType="solid">
          <bgColor rgb="FFFFFF00"/>
        </patternFill>
      </fill>
      <alignment horizontal="left" readingOrder="0"/>
    </ndxf>
  </rcc>
  <rfmt sheetId="56" sqref="A256:XFD257">
    <dxf>
      <fill>
        <patternFill patternType="solid">
          <bgColor rgb="FFFFFF00"/>
        </patternFill>
      </fill>
    </dxf>
  </rfmt>
  <rcc rId="461" sId="56">
    <nc r="H256" t="inlineStr">
      <is>
        <t>Unclear</t>
      </is>
    </nc>
  </rcc>
  <rfmt sheetId="56" sqref="A262:XFD275">
    <dxf>
      <fill>
        <patternFill patternType="solid">
          <bgColor rgb="FFFFFF00"/>
        </patternFill>
      </fill>
    </dxf>
  </rfmt>
  <rcc rId="462" sId="56" xfDxf="1" dxf="1">
    <nc r="H262" t="inlineStr">
      <is>
        <t>Repeated items</t>
      </is>
    </nc>
    <ndxf>
      <font>
        <sz val="10"/>
      </font>
      <fill>
        <patternFill patternType="solid">
          <bgColor rgb="FFFFFF00"/>
        </patternFill>
      </fill>
      <alignment horizontal="left" readingOrder="0"/>
    </ndxf>
  </rcc>
  <rfmt sheetId="56" sqref="A278:XFD279">
    <dxf>
      <fill>
        <patternFill patternType="solid">
          <bgColor rgb="FFFFFF00"/>
        </patternFill>
      </fill>
    </dxf>
  </rfmt>
  <rcc rId="463" sId="56" xfDxf="1" dxf="1">
    <nc r="H278" t="inlineStr">
      <is>
        <t>Repeated items</t>
      </is>
    </nc>
    <ndxf>
      <font>
        <sz val="10"/>
      </font>
      <fill>
        <patternFill patternType="solid">
          <bgColor rgb="FFFFFF00"/>
        </patternFill>
      </fill>
      <alignment horizontal="left" readingOrder="0"/>
    </ndxf>
  </rcc>
  <rfmt sheetId="56" sqref="A280:XFD282">
    <dxf>
      <fill>
        <patternFill patternType="solid">
          <bgColor rgb="FFFFFF00"/>
        </patternFill>
      </fill>
    </dxf>
  </rfmt>
  <rfmt sheetId="56" sqref="A284:XFD285">
    <dxf>
      <fill>
        <patternFill patternType="solid">
          <bgColor rgb="FFFFFF00"/>
        </patternFill>
      </fill>
    </dxf>
  </rfmt>
  <rfmt sheetId="56" sqref="A306:XFD307">
    <dxf>
      <fill>
        <patternFill patternType="solid">
          <bgColor rgb="FFFFFF00"/>
        </patternFill>
      </fill>
    </dxf>
  </rfmt>
  <rcc rId="464" sId="56" xfDxf="1" dxf="1">
    <nc r="H306" t="inlineStr">
      <is>
        <t>Repeated items</t>
      </is>
    </nc>
    <ndxf>
      <font>
        <sz val="10"/>
      </font>
      <fill>
        <patternFill patternType="solid">
          <bgColor rgb="FFFFFF00"/>
        </patternFill>
      </fill>
      <alignment horizontal="left" readingOrder="0"/>
    </ndxf>
  </rcc>
  <rfmt sheetId="56" sqref="A312:XFD313">
    <dxf>
      <fill>
        <patternFill patternType="solid">
          <bgColor rgb="FFFFFF00"/>
        </patternFill>
      </fill>
    </dxf>
  </rfmt>
  <rcc rId="465" sId="56" xfDxf="1" dxf="1">
    <nc r="H312" t="inlineStr">
      <is>
        <t>Repeated items</t>
      </is>
    </nc>
    <ndxf>
      <font>
        <sz val="10"/>
      </font>
      <fill>
        <patternFill patternType="solid">
          <bgColor rgb="FFFFFF00"/>
        </patternFill>
      </fill>
      <alignment horizontal="left" readingOrder="0"/>
    </ndxf>
  </rcc>
  <rfmt sheetId="57" sqref="A1:XFD1048576" start="0" length="2147483647">
    <dxf>
      <font>
        <name val="Calibri"/>
        <scheme val="minor"/>
      </font>
    </dxf>
  </rfmt>
  <rfmt sheetId="57" sqref="A1:XFD1048576" start="0" length="2147483647">
    <dxf>
      <font>
        <sz val="11"/>
      </font>
    </dxf>
  </rfmt>
  <rfmt sheetId="57" sqref="A1:XFD1048576" start="0" length="2147483647">
    <dxf>
      <font>
        <sz val="10"/>
      </font>
    </dxf>
  </rfmt>
  <rfmt sheetId="57" sqref="A11:XFD11 A25:XFD25 A30:XFD30">
    <dxf>
      <fill>
        <patternFill patternType="solid">
          <bgColor rgb="FFFFFF00"/>
        </patternFill>
      </fill>
    </dxf>
  </rfmt>
  <rcc rId="466" sId="57">
    <nc r="H11" t="inlineStr">
      <is>
        <t>No description</t>
      </is>
    </nc>
  </rcc>
  <rfmt sheetId="58" sqref="A1:XFD1048576" start="0" length="2147483647">
    <dxf>
      <font>
        <name val="Calibri"/>
        <scheme val="minor"/>
      </font>
    </dxf>
  </rfmt>
  <rfmt sheetId="58" sqref="A1:XFD1048576" start="0" length="2147483647">
    <dxf>
      <font>
        <sz val="11"/>
      </font>
    </dxf>
  </rfmt>
  <rfmt sheetId="58" sqref="A1:XFD1048576" start="0" length="2147483647">
    <dxf>
      <font>
        <sz val="10"/>
      </font>
    </dxf>
  </rfmt>
  <rfmt sheetId="59" sqref="A1:XFD1048576" start="0" length="2147483647">
    <dxf>
      <font>
        <name val="Calibri"/>
        <scheme val="minor"/>
      </font>
    </dxf>
  </rfmt>
  <rfmt sheetId="59" sqref="A1:XFD1048576" start="0" length="2147483647">
    <dxf>
      <font>
        <sz val="11"/>
      </font>
    </dxf>
  </rfmt>
  <rfmt sheetId="59" sqref="A1:XFD1048576" start="0" length="2147483647">
    <dxf>
      <font>
        <sz val="10"/>
      </font>
    </dxf>
  </rfmt>
  <rfmt sheetId="59" sqref="A12:XFD12">
    <dxf>
      <fill>
        <patternFill patternType="solid">
          <bgColor rgb="FFFFFF00"/>
        </patternFill>
      </fill>
    </dxf>
  </rfmt>
  <rcc rId="467" sId="59">
    <nc r="H12" t="inlineStr">
      <is>
        <t>Missing vendor info</t>
      </is>
    </nc>
  </rcc>
  <rfmt sheetId="59" sqref="A20:XFD20 A23:XFD23">
    <dxf>
      <fill>
        <patternFill patternType="solid">
          <bgColor rgb="FFFFFF00"/>
        </patternFill>
      </fill>
    </dxf>
  </rfmt>
  <rfmt sheetId="59" sqref="A26:XFD27">
    <dxf>
      <fill>
        <patternFill patternType="solid">
          <bgColor rgb="FFFFFF00"/>
        </patternFill>
      </fill>
    </dxf>
  </rfmt>
  <rfmt sheetId="59" sqref="A37:XFD37 A39:XFD39 A41:XFD41 A42:XFD42">
    <dxf>
      <fill>
        <patternFill patternType="solid">
          <bgColor rgb="FFFFFF00"/>
        </patternFill>
      </fill>
    </dxf>
  </rfmt>
  <rfmt sheetId="59" sqref="A37:XFD37 A39:XFD39 A41:XFD41 A42:XFD42 A46:XFD46">
    <dxf>
      <fill>
        <patternFill>
          <bgColor rgb="FFFFFF00"/>
        </patternFill>
      </fill>
    </dxf>
  </rfmt>
  <rfmt sheetId="59" sqref="A87:XFD87 A80:XFD80">
    <dxf>
      <fill>
        <patternFill patternType="solid">
          <bgColor rgb="FFFFFF00"/>
        </patternFill>
      </fill>
    </dxf>
  </rfmt>
  <rcc rId="468" sId="59">
    <nc r="H80" t="inlineStr">
      <is>
        <t>Vendor Info</t>
      </is>
    </nc>
  </rcc>
  <rcc rId="469" sId="59">
    <nc r="H87" t="inlineStr">
      <is>
        <t>Vendor Info</t>
      </is>
    </nc>
  </rcc>
  <rfmt sheetId="60" sqref="A1:XFD1048576" start="0" length="2147483647">
    <dxf>
      <font>
        <name val="Calibri"/>
        <scheme val="minor"/>
      </font>
    </dxf>
  </rfmt>
  <rfmt sheetId="60" sqref="A1:XFD1048576" start="0" length="2147483647">
    <dxf>
      <font>
        <sz val="11"/>
      </font>
    </dxf>
  </rfmt>
  <rfmt sheetId="60" sqref="A1:XFD1048576" start="0" length="2147483647">
    <dxf>
      <font>
        <sz val="10"/>
      </font>
    </dxf>
  </rfmt>
  <rfmt sheetId="61" sqref="A31:XFD35">
    <dxf>
      <fill>
        <patternFill patternType="solid">
          <bgColor rgb="FFFFFF00"/>
        </patternFill>
      </fill>
    </dxf>
  </rfmt>
  <rcc rId="470" sId="61">
    <nc r="H31" t="inlineStr">
      <is>
        <t>Personal Info</t>
      </is>
    </nc>
  </rcc>
  <rfmt sheetId="61" sqref="A12:XFD16">
    <dxf>
      <fill>
        <patternFill patternType="solid">
          <bgColor rgb="FFFFFF00"/>
        </patternFill>
      </fill>
    </dxf>
  </rfmt>
  <rcc rId="471" sId="61" xfDxf="1" dxf="1">
    <nc r="H12" t="inlineStr">
      <is>
        <t>Repeated items</t>
      </is>
    </nc>
    <ndxf>
      <font>
        <name val="Times New Roman"/>
        <scheme val="none"/>
      </font>
      <fill>
        <patternFill patternType="solid">
          <bgColor rgb="FFFFFF00"/>
        </patternFill>
      </fill>
      <alignment horizontal="left" readingOrder="0"/>
    </ndxf>
  </rcc>
  <rfmt sheetId="61" sqref="A6:XFD11">
    <dxf>
      <fill>
        <patternFill patternType="solid">
          <bgColor rgb="FFFFFF00"/>
        </patternFill>
      </fill>
    </dxf>
  </rfmt>
  <rcc rId="472" sId="61">
    <nc r="H6" t="inlineStr">
      <is>
        <t>No descriptions</t>
      </is>
    </nc>
  </rcc>
  <rfmt sheetId="61" sqref="A1:XFD1048576" start="0" length="2147483647">
    <dxf>
      <font>
        <name val="Calibri"/>
        <scheme val="minor"/>
      </font>
    </dxf>
  </rfmt>
  <rfmt sheetId="61" sqref="A1:XFD1048576" start="0" length="2147483647">
    <dxf>
      <font>
        <sz val="10"/>
      </font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2" sqref="A1:XFD1048576" start="0" length="2147483647">
    <dxf>
      <font>
        <name val="Calibri"/>
        <scheme val="minor"/>
      </font>
    </dxf>
  </rfmt>
  <rfmt sheetId="62" sqref="A1:XFD1048576" start="0" length="2147483647">
    <dxf>
      <font>
        <sz val="11"/>
      </font>
    </dxf>
  </rfmt>
  <rfmt sheetId="62" sqref="A1:XFD1048576" start="0" length="2147483647">
    <dxf>
      <font>
        <sz val="10"/>
      </font>
    </dxf>
  </rfmt>
  <rfmt sheetId="63" sqref="A1:XFD1048576" start="0" length="2147483647">
    <dxf>
      <font>
        <name val="Calibri"/>
        <scheme val="minor"/>
      </font>
    </dxf>
  </rfmt>
  <rfmt sheetId="63" sqref="A1:XFD1048576" start="0" length="2147483647">
    <dxf>
      <font>
        <sz val="11"/>
      </font>
    </dxf>
  </rfmt>
  <rfmt sheetId="63" sqref="A1:XFD1048576" start="0" length="2147483647">
    <dxf>
      <font>
        <sz val="10"/>
      </font>
    </dxf>
  </rfmt>
  <rfmt sheetId="64" sqref="A1:XFD1048576" start="0" length="2147483647">
    <dxf>
      <font>
        <name val="Calibri"/>
        <scheme val="minor"/>
      </font>
    </dxf>
  </rfmt>
  <rfmt sheetId="64" sqref="A1:XFD1048576" start="0" length="2147483647">
    <dxf>
      <font>
        <sz val="11"/>
      </font>
    </dxf>
  </rfmt>
  <rfmt sheetId="64" sqref="A1:XFD1048576" start="0" length="2147483647">
    <dxf>
      <font>
        <sz val="10"/>
      </font>
    </dxf>
  </rfmt>
  <rfmt sheetId="65" sqref="A1:XFD1048576" start="0" length="2147483647">
    <dxf>
      <font>
        <name val="Calibri"/>
        <scheme val="minor"/>
      </font>
    </dxf>
  </rfmt>
  <rfmt sheetId="65" sqref="A1:XFD1048576" start="0" length="2147483647">
    <dxf>
      <font>
        <sz val="11"/>
      </font>
    </dxf>
  </rfmt>
  <rfmt sheetId="65" sqref="A1:XFD1048576" start="0" length="2147483647">
    <dxf>
      <font>
        <sz val="10"/>
      </font>
    </dxf>
  </rfmt>
  <rfmt sheetId="66" sqref="A1:XFD1048576" start="0" length="2147483647">
    <dxf>
      <font>
        <name val="Calibri"/>
        <scheme val="minor"/>
      </font>
    </dxf>
  </rfmt>
  <rfmt sheetId="66" sqref="A1:XFD1048576" start="0" length="2147483647">
    <dxf>
      <font>
        <sz val="11"/>
      </font>
    </dxf>
  </rfmt>
  <rfmt sheetId="66" sqref="A1:XFD1048576" start="0" length="2147483647">
    <dxf>
      <font>
        <sz val="10"/>
      </font>
    </dxf>
  </rfmt>
  <rfmt sheetId="67" sqref="A1:XFD1048576" start="0" length="2147483647">
    <dxf>
      <font>
        <name val="Calibri"/>
        <scheme val="minor"/>
      </font>
    </dxf>
  </rfmt>
  <rfmt sheetId="67" sqref="A1:XFD1048576" start="0" length="2147483647">
    <dxf>
      <font>
        <sz val="11"/>
      </font>
    </dxf>
  </rfmt>
  <rfmt sheetId="67" sqref="A1:XFD1048576" start="0" length="2147483647">
    <dxf>
      <font>
        <sz val="10"/>
      </font>
    </dxf>
  </rfmt>
  <rcc rId="473" sId="1" numFmtId="34">
    <oc r="C15">
      <v>0</v>
    </oc>
    <nc r="C15">
      <f>'Head 010'!F29</f>
    </nc>
  </rcc>
  <rcc rId="474" sId="1" numFmtId="34">
    <oc r="E20">
      <v>0</v>
    </oc>
    <nc r="E20">
      <f>AMMC!E27</f>
    </nc>
  </rcc>
  <rcc rId="475" sId="1" numFmtId="34">
    <oc r="C46">
      <v>0</v>
    </oc>
    <nc r="C46">
      <f>'Head 035'!F59</f>
    </nc>
  </rcc>
  <rcc rId="476" sId="1" numFmtId="34">
    <oc r="C47">
      <v>0</v>
    </oc>
    <nc r="C47">
      <f>'Head 037'!F17</f>
    </nc>
  </rcc>
  <rcc rId="477" sId="1" numFmtId="34">
    <oc r="C48">
      <v>0</v>
    </oc>
    <nc r="C48">
      <f>'Head 038'!F64</f>
    </nc>
  </rcc>
  <rcc rId="478" sId="1" numFmtId="34">
    <oc r="D48">
      <v>0</v>
    </oc>
    <nc r="D48">
      <f>'Head 038 - Capex'!F19</f>
    </nc>
  </rcc>
  <rcc rId="479" sId="1" numFmtId="34">
    <oc r="D65">
      <v>0</v>
    </oc>
    <nc r="D65">
      <f>'Head 056 - Capex'!E15</f>
    </nc>
  </rcc>
  <rcc rId="480" sId="1" numFmtId="34">
    <oc r="E79">
      <v>0</v>
    </oc>
    <nc r="E79">
      <f>NFS!E88</f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81" sId="14" ref="A23:XFD23" action="insertRow">
    <undo index="2" exp="area" ref3D="1" dr="$F$1:$F$1048576" dn="Z_57AB6574_63F2_40B5_BA02_4B403D8BA163_.wvu.Cols" sId="14"/>
    <undo index="1" exp="area" ref3D="1" dr="$C$1:$C$1048576" dn="Z_57AB6574_63F2_40B5_BA02_4B403D8BA163_.wvu.Cols" sId="14"/>
  </rrc>
  <rfmt sheetId="14" sqref="A23:XFD23">
    <dxf>
      <fill>
        <patternFill patternType="solid">
          <bgColor theme="5" tint="0.59999389629810485"/>
        </patternFill>
      </fill>
    </dxf>
  </rfmt>
  <rcc rId="482" sId="14">
    <oc r="E24">
      <f>SUM(E8:E22)</f>
    </oc>
    <nc r="E24">
      <f>SUM(E8:F23)</f>
    </nc>
  </rcc>
  <rcc rId="483" sId="14">
    <oc r="G24">
      <f>SUM(G8:G22)</f>
    </oc>
    <nc r="G24">
      <f>SUM(G8:G23)</f>
    </nc>
  </rcc>
  <rcc rId="484" sId="14" odxf="1" dxf="1">
    <nc r="A23">
      <v>13</v>
    </nc>
    <odxf>
      <fill>
        <patternFill patternType="solid">
          <bgColor theme="5" tint="0.59999389629810485"/>
        </patternFill>
      </fill>
    </odxf>
    <ndxf>
      <fill>
        <patternFill patternType="none">
          <bgColor indexed="65"/>
        </patternFill>
      </fill>
    </ndxf>
  </rcc>
  <rcc rId="485" sId="14" odxf="1" dxf="1">
    <nc r="B23" t="inlineStr">
      <is>
        <t>Public Officers</t>
      </is>
    </nc>
    <odxf>
      <font>
        <sz val="10"/>
      </font>
      <numFmt numFmtId="0" formatCode="General"/>
      <fill>
        <patternFill patternType="solid">
          <bgColor theme="5" tint="0.59999389629810485"/>
        </patternFill>
      </fill>
      <alignment horizontal="general" vertical="center" readingOrder="0"/>
    </odxf>
    <ndxf>
      <font>
        <sz val="10"/>
        <color auto="1"/>
      </font>
      <numFmt numFmtId="30" formatCode="@"/>
      <fill>
        <patternFill patternType="none">
          <bgColor indexed="65"/>
        </patternFill>
      </fill>
      <alignment horizontal="left" vertical="top" readingOrder="0"/>
    </ndxf>
  </rcc>
  <rfmt sheetId="14" sqref="C23" start="0" length="0">
    <dxf>
      <font>
        <sz val="10"/>
        <color auto="1"/>
      </font>
      <numFmt numFmtId="30" formatCode="@"/>
      <fill>
        <patternFill patternType="none">
          <bgColor indexed="65"/>
        </patternFill>
      </fill>
      <alignment horizontal="left" vertical="top" wrapText="1" readingOrder="0"/>
    </dxf>
  </rfmt>
  <rcc rId="486" sId="14" odxf="1" dxf="1">
    <nc r="D23" t="inlineStr">
      <is>
        <t>Increment Payment for FY 2020/2021 &amp; 2021/2022</t>
      </is>
    </nc>
    <odxf>
      <font>
        <sz val="10"/>
      </font>
      <fill>
        <patternFill patternType="solid">
          <bgColor theme="5" tint="0.59999389629810485"/>
        </patternFill>
      </fill>
      <alignment horizontal="general" vertical="center" readingOrder="0"/>
    </odxf>
    <ndxf>
      <font>
        <sz val="10"/>
        <color auto="1"/>
      </font>
      <fill>
        <patternFill patternType="none">
          <bgColor indexed="65"/>
        </patternFill>
      </fill>
      <alignment horizontal="left" vertical="top" readingOrder="0"/>
    </ndxf>
  </rcc>
  <rcc rId="487" sId="14" odxf="1" dxf="1" numFmtId="34">
    <nc r="E23">
      <v>0</v>
    </nc>
    <odxf>
      <font>
        <sz val="10"/>
      </font>
      <fill>
        <patternFill patternType="solid">
          <bgColor theme="5" tint="0.59999389629810485"/>
        </patternFill>
      </fill>
      <alignment horizontal="general" vertical="bottom" readingOrder="0"/>
    </odxf>
    <ndxf>
      <font>
        <sz val="10"/>
        <color auto="1"/>
      </font>
      <fill>
        <patternFill patternType="none">
          <bgColor indexed="65"/>
        </patternFill>
      </fill>
      <alignment horizontal="left" vertical="top" readingOrder="0"/>
    </ndxf>
  </rcc>
  <rfmt sheetId="14" s="1" sqref="F23" start="0" length="0">
    <dxf>
      <font>
        <sz val="10"/>
        <color auto="1"/>
        <name val="Calibri"/>
        <scheme val="minor"/>
      </font>
      <numFmt numFmtId="164" formatCode="_(* #,##0_);_(* \(#,##0\);_(* &quot;-&quot;??_);_(@_)"/>
      <fill>
        <patternFill patternType="none">
          <bgColor indexed="65"/>
        </patternFill>
      </fill>
      <alignment horizontal="left" vertical="bottom" wrapText="0" readingOrder="0"/>
    </dxf>
  </rfmt>
  <rcc rId="488" sId="14" odxf="1" dxf="1" numFmtId="34">
    <nc r="G23">
      <v>14500000</v>
    </nc>
    <odxf>
      <numFmt numFmtId="164" formatCode="_(* #,##0_);_(* \(#,##0\);_(* &quot;-&quot;??_);_(@_)"/>
      <fill>
        <patternFill patternType="solid">
          <bgColor theme="5" tint="0.59999389629810485"/>
        </patternFill>
      </fill>
    </odxf>
    <ndxf>
      <numFmt numFmtId="35" formatCode="_(* #,##0.00_);_(* \(#,##0.00\);_(* &quot;-&quot;??_);_(@_)"/>
      <fill>
        <patternFill patternType="none">
          <bgColor indexed="65"/>
        </patternFill>
      </fill>
    </ndxf>
  </rcc>
  <rfmt sheetId="14" sqref="A23:XFD23">
    <dxf>
      <fill>
        <patternFill>
          <bgColor theme="5" tint="0.59999389629810485"/>
        </patternFill>
      </fill>
    </dxf>
  </rfmt>
  <rfmt sheetId="13" sqref="A20:G20">
    <dxf>
      <fill>
        <patternFill patternType="solid">
          <bgColor theme="5" tint="0.59999389629810485"/>
        </patternFill>
      </fill>
    </dxf>
  </rfmt>
  <rfmt sheetId="13" sqref="H20">
    <dxf>
      <fill>
        <patternFill patternType="solid">
          <bgColor theme="5" tint="0.59999389629810485"/>
        </patternFill>
      </fill>
    </dxf>
  </rfmt>
  <rcc rId="489" sId="13">
    <nc r="H20" t="inlineStr">
      <is>
        <t>Moved to Head 22</t>
      </is>
    </nc>
  </rcc>
  <rfmt sheetId="13" sqref="H20" start="0" length="2147483647">
    <dxf>
      <font>
        <name val="Calibri"/>
        <scheme val="minor"/>
      </font>
    </dxf>
  </rfmt>
  <rfmt sheetId="13" sqref="H20" start="0" length="2147483647">
    <dxf>
      <font>
        <sz val="11"/>
      </font>
    </dxf>
  </rfmt>
  <rfmt sheetId="13" sqref="H20" start="0" length="2147483647">
    <dxf>
      <font>
        <sz val="10"/>
      </font>
    </dxf>
  </rfmt>
  <rrc rId="490" sId="20" ref="A64:XFD64" action="insertRow">
    <undo index="2" exp="area" ref3D="1" dr="$F$1:$F$1048576" dn="Z_57AB6574_63F2_40B5_BA02_4B403D8BA163_.wvu.Cols" sId="20"/>
    <undo index="1" exp="area" ref3D="1" dr="$C$1:$C$1048576" dn="Z_57AB6574_63F2_40B5_BA02_4B403D8BA163_.wvu.Cols" sId="20"/>
  </rrc>
  <rrc rId="491" sId="20" ref="A64:XFD65" action="insertRow">
    <undo index="2" exp="area" ref3D="1" dr="$F$1:$F$1048576" dn="Z_57AB6574_63F2_40B5_BA02_4B403D8BA163_.wvu.Cols" sId="20"/>
    <undo index="1" exp="area" ref3D="1" dr="$C$1:$C$1048576" dn="Z_57AB6574_63F2_40B5_BA02_4B403D8BA163_.wvu.Cols" sId="20"/>
  </rrc>
  <rrc rId="492" sId="20" ref="A64:XFD65" action="insertRow">
    <undo index="2" exp="area" ref3D="1" dr="$F$1:$F$1048576" dn="Z_57AB6574_63F2_40B5_BA02_4B403D8BA163_.wvu.Cols" sId="20"/>
    <undo index="1" exp="area" ref3D="1" dr="$C$1:$C$1048576" dn="Z_57AB6574_63F2_40B5_BA02_4B403D8BA163_.wvu.Cols" sId="20"/>
  </rrc>
  <rrc rId="493" sId="38" ref="A30:XFD30" action="insertRow">
    <undo index="4" exp="area" ref3D="1" dr="$H$1:$H$1048576" dn="Z_57AB6574_63F2_40B5_BA02_4B403D8BA163_.wvu.Cols" sId="38"/>
    <undo index="2" exp="area" ref3D="1" dr="$F$1:$F$1048576" dn="Z_57AB6574_63F2_40B5_BA02_4B403D8BA163_.wvu.Cols" sId="38"/>
    <undo index="1" exp="area" ref3D="1" dr="$C$1:$C$1048576" dn="Z_57AB6574_63F2_40B5_BA02_4B403D8BA163_.wvu.Cols" sId="38"/>
  </rrc>
  <rrc rId="494" sId="38" ref="A30:XFD30" action="insertRow">
    <undo index="4" exp="area" ref3D="1" dr="$H$1:$H$1048576" dn="Z_57AB6574_63F2_40B5_BA02_4B403D8BA163_.wvu.Cols" sId="38"/>
    <undo index="2" exp="area" ref3D="1" dr="$F$1:$F$1048576" dn="Z_57AB6574_63F2_40B5_BA02_4B403D8BA163_.wvu.Cols" sId="38"/>
    <undo index="1" exp="area" ref3D="1" dr="$C$1:$C$1048576" dn="Z_57AB6574_63F2_40B5_BA02_4B403D8BA163_.wvu.Cols" sId="38"/>
  </rrc>
  <rcc rId="495" sId="20" odxf="1" dxf="1">
    <nc r="A64">
      <v>3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96" sId="20" odxf="1" dxf="1">
    <nc r="B64" t="inlineStr">
      <is>
        <t>Deep South Construction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97" sId="20" odxf="1" dxf="1">
    <nc r="C64" t="inlineStr">
      <is>
        <t>D8223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98" sId="20" odxf="1" dxf="1">
    <nc r="D64" t="inlineStr">
      <is>
        <t xml:space="preserve">Sanitization of Male and Female Barracks 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99" sId="20" odxf="1" dxf="1" numFmtId="34">
    <nc r="E64">
      <v>1000</v>
    </nc>
    <odxf>
      <font>
        <sz val="10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0"/>
        <color auto="1"/>
      </font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0" sId="20" odxf="1" dxf="1" numFmtId="34">
    <nc r="F64">
      <v>44494</v>
    </nc>
    <odxf>
      <numFmt numFmtId="19" formatCode="m/d/yyyy"/>
      <fill>
        <patternFill patternType="none">
          <bgColor indexed="65"/>
        </patternFill>
      </fill>
      <alignment horizontal="general" readingOrder="0"/>
    </odxf>
    <ndxf>
      <numFmt numFmtId="164" formatCode="_(* #,##0_);_(* \(#,##0\);_(* &quot;-&quot;??_);_(@_)"/>
      <fill>
        <patternFill patternType="solid">
          <bgColor rgb="FFFFFF00"/>
        </patternFill>
      </fill>
      <alignment horizontal="left" readingOrder="0"/>
    </ndxf>
  </rcc>
  <rcc rId="501" sId="20" odxf="1" dxf="1" numFmtId="34">
    <nc r="G64">
      <v>0</v>
    </nc>
    <odxf>
      <font>
        <sz val="10"/>
        <color auto="1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</font>
      <fill>
        <patternFill patternType="solid">
          <bgColor rgb="FFFFFF00"/>
        </patternFill>
      </fill>
      <alignment horizontal="left" readingOrder="0"/>
    </ndxf>
  </rcc>
  <rfmt sheetId="20" sqref="H64" start="0" length="0">
    <dxf>
      <fill>
        <patternFill patternType="solid">
          <bgColor rgb="FFFFFF00"/>
        </patternFill>
      </fill>
    </dxf>
  </rfmt>
  <rcc rId="502" sId="20" odxf="1" dxf="1">
    <nc r="A65">
      <v>4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503" sId="20" odxf="1" dxf="1">
    <nc r="B65" t="inlineStr">
      <is>
        <t>Deep South Construction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504" sId="20" odxf="1" dxf="1">
    <nc r="C65" t="inlineStr">
      <is>
        <t>D8223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505" sId="20" odxf="1" dxf="1">
    <nc r="D65" t="inlineStr">
      <is>
        <t>Sanitization of Various RBDF Facilities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506" sId="20" odxf="1" dxf="1" numFmtId="34">
    <nc r="E65">
      <v>5200</v>
    </nc>
    <odxf>
      <font>
        <sz val="10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0"/>
        <color auto="1"/>
      </font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7" sId="20" odxf="1" dxf="1" numFmtId="34">
    <nc r="F65">
      <v>44475</v>
    </nc>
    <odxf>
      <numFmt numFmtId="19" formatCode="m/d/yyyy"/>
      <fill>
        <patternFill patternType="none">
          <bgColor indexed="65"/>
        </patternFill>
      </fill>
      <alignment horizontal="general" readingOrder="0"/>
    </odxf>
    <ndxf>
      <numFmt numFmtId="164" formatCode="_(* #,##0_);_(* \(#,##0\);_(* &quot;-&quot;??_);_(@_)"/>
      <fill>
        <patternFill patternType="solid">
          <bgColor rgb="FFFFFF00"/>
        </patternFill>
      </fill>
      <alignment horizontal="left" readingOrder="0"/>
    </ndxf>
  </rcc>
  <rcc rId="508" sId="20" odxf="1" dxf="1" numFmtId="34">
    <nc r="G65">
      <v>0</v>
    </nc>
    <odxf>
      <font>
        <sz val="10"/>
        <color auto="1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</font>
      <fill>
        <patternFill patternType="solid">
          <bgColor rgb="FFFFFF00"/>
        </patternFill>
      </fill>
      <alignment horizontal="left" readingOrder="0"/>
    </ndxf>
  </rcc>
  <rfmt sheetId="20" sqref="H65" start="0" length="0">
    <dxf>
      <fill>
        <patternFill patternType="solid">
          <bgColor rgb="FFFFFF00"/>
        </patternFill>
      </fill>
    </dxf>
  </rfmt>
  <rcc rId="509" sId="20" odxf="1" dxf="1">
    <nc r="A66">
      <v>5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510" sId="20" odxf="1" dxf="1">
    <nc r="B66" t="inlineStr">
      <is>
        <t>Deep South Construction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511" sId="20" odxf="1" dxf="1">
    <nc r="C66" t="inlineStr">
      <is>
        <t>D8223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512" sId="20" odxf="1" dxf="1">
    <nc r="D66" t="inlineStr">
      <is>
        <t>Sanitization of Various RBDF Facilities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513" sId="20" odxf="1" dxf="1" numFmtId="34">
    <nc r="E66">
      <v>2375</v>
    </nc>
    <odxf>
      <font>
        <sz val="10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0"/>
        <color auto="1"/>
      </font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4" sId="20" odxf="1" dxf="1" numFmtId="34">
    <nc r="F66">
      <v>44553</v>
    </nc>
    <odxf>
      <numFmt numFmtId="19" formatCode="m/d/yyyy"/>
      <fill>
        <patternFill patternType="none">
          <bgColor indexed="65"/>
        </patternFill>
      </fill>
      <alignment horizontal="general" readingOrder="0"/>
    </odxf>
    <ndxf>
      <numFmt numFmtId="164" formatCode="_(* #,##0_);_(* \(#,##0\);_(* &quot;-&quot;??_);_(@_)"/>
      <fill>
        <patternFill patternType="solid">
          <bgColor rgb="FFFFFF00"/>
        </patternFill>
      </fill>
      <alignment horizontal="left" readingOrder="0"/>
    </ndxf>
  </rcc>
  <rcc rId="515" sId="20" odxf="1" dxf="1" numFmtId="34">
    <nc r="G66">
      <v>0</v>
    </nc>
    <odxf>
      <font>
        <sz val="10"/>
        <color auto="1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</font>
      <fill>
        <patternFill patternType="solid">
          <bgColor rgb="FFFFFF00"/>
        </patternFill>
      </fill>
      <alignment horizontal="left" readingOrder="0"/>
    </ndxf>
  </rcc>
  <rfmt sheetId="20" sqref="H66" start="0" length="0">
    <dxf>
      <fill>
        <patternFill patternType="solid">
          <bgColor rgb="FFFFFF00"/>
        </patternFill>
      </fill>
    </dxf>
  </rfmt>
  <rcc rId="516" sId="20" odxf="1" dxf="1">
    <nc r="A67">
      <v>6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517" sId="20" odxf="1" dxf="1">
    <nc r="B67" t="inlineStr">
      <is>
        <t>Deep South Construction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518" sId="20" odxf="1" dxf="1">
    <nc r="C67" t="inlineStr">
      <is>
        <t>D8223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519" sId="20" odxf="1" dxf="1">
    <nc r="D67" t="inlineStr">
      <is>
        <t xml:space="preserve">Sanitization of the Training Department 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520" sId="20" odxf="1" dxf="1" numFmtId="34">
    <nc r="E67">
      <v>8000</v>
    </nc>
    <odxf>
      <font>
        <sz val="10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0"/>
        <color auto="1"/>
      </font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" sId="20" odxf="1" dxf="1" numFmtId="34">
    <nc r="F67">
      <v>44561</v>
    </nc>
    <odxf>
      <numFmt numFmtId="19" formatCode="m/d/yyyy"/>
      <fill>
        <patternFill patternType="none">
          <bgColor indexed="65"/>
        </patternFill>
      </fill>
      <alignment horizontal="general" readingOrder="0"/>
    </odxf>
    <ndxf>
      <numFmt numFmtId="164" formatCode="_(* #,##0_);_(* \(#,##0\);_(* &quot;-&quot;??_);_(@_)"/>
      <fill>
        <patternFill patternType="solid">
          <bgColor rgb="FFFFFF00"/>
        </patternFill>
      </fill>
      <alignment horizontal="left" readingOrder="0"/>
    </ndxf>
  </rcc>
  <rcc rId="522" sId="20" odxf="1" dxf="1" numFmtId="34">
    <nc r="G67">
      <v>0</v>
    </nc>
    <odxf>
      <font>
        <sz val="10"/>
        <color auto="1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</font>
      <fill>
        <patternFill patternType="solid">
          <bgColor rgb="FFFFFF00"/>
        </patternFill>
      </fill>
      <alignment horizontal="left" readingOrder="0"/>
    </ndxf>
  </rcc>
  <rfmt sheetId="20" sqref="H67" start="0" length="0">
    <dxf>
      <fill>
        <patternFill patternType="solid">
          <bgColor rgb="FFFFFF00"/>
        </patternFill>
      </fill>
    </dxf>
  </rfmt>
  <rcc rId="523" sId="20" odxf="1" dxf="1">
    <nc r="A68">
      <v>7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524" sId="20" odxf="1" dxf="1">
    <nc r="B68" t="inlineStr">
      <is>
        <t>Deep South Construction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525" sId="20" odxf="1" dxf="1">
    <nc r="C68" t="inlineStr">
      <is>
        <t>D8223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526" sId="20" odxf="1" dxf="1">
    <nc r="D68" t="inlineStr">
      <is>
        <t>Sanitization of Various RBDF Departments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527" sId="20" odxf="1" dxf="1" numFmtId="34">
    <nc r="E68">
      <v>3350</v>
    </nc>
    <odxf>
      <font>
        <sz val="10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0"/>
        <color auto="1"/>
      </font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8" sId="20" odxf="1" dxf="1" numFmtId="34">
    <nc r="F68">
      <v>44561</v>
    </nc>
    <odxf>
      <numFmt numFmtId="19" formatCode="m/d/yyyy"/>
      <fill>
        <patternFill patternType="none">
          <bgColor indexed="65"/>
        </patternFill>
      </fill>
      <alignment horizontal="general" readingOrder="0"/>
    </odxf>
    <ndxf>
      <numFmt numFmtId="164" formatCode="_(* #,##0_);_(* \(#,##0\);_(* &quot;-&quot;??_);_(@_)"/>
      <fill>
        <patternFill patternType="solid">
          <bgColor rgb="FFFFFF00"/>
        </patternFill>
      </fill>
      <alignment horizontal="left" readingOrder="0"/>
    </ndxf>
  </rcc>
  <rcc rId="529" sId="20" odxf="1" dxf="1" numFmtId="34">
    <nc r="G68">
      <v>0</v>
    </nc>
    <odxf>
      <font>
        <sz val="10"/>
        <color auto="1"/>
      </font>
      <fill>
        <patternFill patternType="none">
          <bgColor indexed="65"/>
        </patternFill>
      </fill>
      <alignment horizontal="general" readingOrder="0"/>
    </odxf>
    <ndxf>
      <font>
        <sz val="10"/>
        <color auto="1"/>
      </font>
      <fill>
        <patternFill patternType="solid">
          <bgColor rgb="FFFFFF00"/>
        </patternFill>
      </fill>
      <alignment horizontal="left" readingOrder="0"/>
    </ndxf>
  </rcc>
  <rfmt sheetId="20" sqref="H68" start="0" length="0">
    <dxf>
      <fill>
        <patternFill patternType="solid">
          <bgColor rgb="FFFFFF00"/>
        </patternFill>
      </fill>
    </dxf>
  </rfmt>
  <rrc rId="530" sId="20" ref="A69:XFD69" action="insertRow">
    <undo index="2" exp="area" ref3D="1" dr="$F$1:$F$1048576" dn="Z_57AB6574_63F2_40B5_BA02_4B403D8BA163_.wvu.Cols" sId="20"/>
    <undo index="1" exp="area" ref3D="1" dr="$C$1:$C$1048576" dn="Z_57AB6574_63F2_40B5_BA02_4B403D8BA163_.wvu.Cols" sId="20"/>
  </rrc>
  <rrc rId="531" sId="20" ref="A69:XFD69" action="insertRow">
    <undo index="2" exp="area" ref3D="1" dr="$F$1:$F$1048576" dn="Z_57AB6574_63F2_40B5_BA02_4B403D8BA163_.wvu.Cols" sId="20"/>
    <undo index="1" exp="area" ref3D="1" dr="$C$1:$C$1048576" dn="Z_57AB6574_63F2_40B5_BA02_4B403D8BA163_.wvu.Cols" sId="20"/>
  </rrc>
  <rrc rId="532" sId="20" ref="A69:XFD70" action="insertRow">
    <undo index="2" exp="area" ref3D="1" dr="$F$1:$F$1048576" dn="Z_57AB6574_63F2_40B5_BA02_4B403D8BA163_.wvu.Cols" sId="20"/>
    <undo index="1" exp="area" ref3D="1" dr="$C$1:$C$1048576" dn="Z_57AB6574_63F2_40B5_BA02_4B403D8BA163_.wvu.Cols" sId="20"/>
  </rrc>
  <rrc rId="533" sId="20" ref="A69:XFD70" action="insertRow">
    <undo index="2" exp="area" ref3D="1" dr="$F$1:$F$1048576" dn="Z_57AB6574_63F2_40B5_BA02_4B403D8BA163_.wvu.Cols" sId="20"/>
    <undo index="1" exp="area" ref3D="1" dr="$C$1:$C$1048576" dn="Z_57AB6574_63F2_40B5_BA02_4B403D8BA163_.wvu.Cols" sId="20"/>
  </rrc>
  <rcc rId="534" sId="20">
    <nc r="A69">
      <v>18</v>
    </nc>
  </rcc>
  <rcc rId="535" sId="20">
    <nc r="B69" t="inlineStr">
      <is>
        <t>Elite Logistics</t>
      </is>
    </nc>
  </rcc>
  <rcc rId="536" sId="20">
    <nc r="C69" t="inlineStr">
      <is>
        <t>E1601</t>
      </is>
    </nc>
  </rcc>
  <rcc rId="537" sId="20">
    <nc r="D69" t="inlineStr">
      <is>
        <t>Airtime Plan- Voice &amp; Data</t>
      </is>
    </nc>
  </rcc>
  <rcc rId="538" sId="20" numFmtId="34">
    <nc r="E69">
      <v>1993.6</v>
    </nc>
  </rcc>
  <rcc rId="539" sId="20" numFmtId="34">
    <nc r="F69">
      <v>44385</v>
    </nc>
  </rcc>
  <rcc rId="540" sId="20" numFmtId="34">
    <nc r="G69">
      <v>0</v>
    </nc>
  </rcc>
  <rcc rId="541" sId="20">
    <nc r="A70">
      <v>19</v>
    </nc>
  </rcc>
  <rcc rId="542" sId="20">
    <nc r="B70" t="inlineStr">
      <is>
        <t>Elite Logistics</t>
      </is>
    </nc>
  </rcc>
  <rcc rId="543" sId="20">
    <nc r="C70" t="inlineStr">
      <is>
        <t>E1601</t>
      </is>
    </nc>
  </rcc>
  <rcc rId="544" sId="20">
    <nc r="D70" t="inlineStr">
      <is>
        <t>Airtime Plan- Voice &amp; Data</t>
      </is>
    </nc>
  </rcc>
  <rcc rId="545" sId="20" odxf="1" dxf="1" numFmtId="34">
    <nc r="E70">
      <v>0</v>
    </nc>
    <odxf>
      <font>
        <sz val="10"/>
        <color auto="1"/>
      </font>
    </odxf>
    <ndxf>
      <font>
        <sz val="10"/>
        <color auto="1"/>
      </font>
    </ndxf>
  </rcc>
  <rcc rId="546" sId="20" numFmtId="34">
    <nc r="F70">
      <v>44258</v>
    </nc>
  </rcc>
  <rcc rId="547" sId="20" odxf="1" dxf="1" numFmtId="34">
    <nc r="G70">
      <v>1993.6</v>
    </nc>
    <odxf>
      <font>
        <sz val="10"/>
      </font>
    </odxf>
    <ndxf>
      <font>
        <sz val="10"/>
        <color auto="1"/>
      </font>
    </ndxf>
  </rcc>
  <rcc rId="548" sId="20">
    <nc r="A71">
      <v>20</v>
    </nc>
  </rcc>
  <rcc rId="549" sId="20">
    <nc r="B71" t="inlineStr">
      <is>
        <t>Elite Logistics</t>
      </is>
    </nc>
  </rcc>
  <rcc rId="550" sId="20">
    <nc r="C71" t="inlineStr">
      <is>
        <t>E1601</t>
      </is>
    </nc>
  </rcc>
  <rcc rId="551" sId="20">
    <nc r="D71" t="inlineStr">
      <is>
        <t>Airtime Plan- Voice &amp; Data</t>
      </is>
    </nc>
  </rcc>
  <rcc rId="552" sId="20" odxf="1" dxf="1" numFmtId="34">
    <nc r="E71">
      <v>0</v>
    </nc>
    <odxf>
      <font>
        <sz val="10"/>
        <color auto="1"/>
      </font>
    </odxf>
    <ndxf>
      <font>
        <sz val="10"/>
        <color auto="1"/>
      </font>
    </ndxf>
  </rcc>
  <rcc rId="553" sId="20" numFmtId="34">
    <nc r="F71">
      <v>44319</v>
    </nc>
  </rcc>
  <rcc rId="554" sId="20" odxf="1" dxf="1" numFmtId="34">
    <nc r="G71">
      <v>1993.6</v>
    </nc>
    <odxf>
      <font>
        <sz val="10"/>
      </font>
    </odxf>
    <ndxf>
      <font>
        <sz val="10"/>
        <color auto="1"/>
      </font>
    </ndxf>
  </rcc>
  <rrc rId="555" sId="20" ref="A72:XFD72" action="deleteRow">
    <undo index="2" exp="area" ref3D="1" dr="$F$1:$F$1048576" dn="Z_57AB6574_63F2_40B5_BA02_4B403D8BA163_.wvu.Cols" sId="20"/>
    <undo index="1" exp="area" ref3D="1" dr="$C$1:$C$1048576" dn="Z_57AB6574_63F2_40B5_BA02_4B403D8BA163_.wvu.Cols" sId="20"/>
    <rfmt sheetId="20" xfDxf="1" sqref="A72:XFD72" start="0" length="0">
      <dxf>
        <font>
          <sz val="10"/>
        </font>
        <alignment horizontal="left" vertical="top" readingOrder="0"/>
      </dxf>
    </rfmt>
    <rfmt sheetId="20" sqref="A7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B72" start="0" length="0">
      <dxf>
        <font>
          <sz val="10"/>
          <color auto="1"/>
        </font>
        <numFmt numFmtId="30" formatCode="@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C72" start="0" length="0">
      <dxf>
        <font>
          <sz val="10"/>
          <color auto="1"/>
        </font>
        <numFmt numFmtId="30" formatCode="@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D72" start="0" length="0">
      <dxf>
        <font>
          <sz val="10"/>
          <color auto="1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="1" sqref="E72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fill>
          <patternFill patternType="solid">
            <bgColor rgb="FFFFFF00"/>
          </patternFill>
        </fill>
        <alignment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="1" sqref="F72" start="0" length="0">
      <dxf>
        <font>
          <b/>
          <sz val="10"/>
          <color auto="1"/>
          <name val="Calibri"/>
          <scheme val="minor"/>
        </font>
        <numFmt numFmtId="164" formatCode="_(* #,##0_);_(* \(#,##0\);_(* &quot;-&quot;??_);_(@_)"/>
        <fill>
          <patternFill patternType="solid">
            <bgColor rgb="FFFFFF00"/>
          </patternFill>
        </fill>
        <alignment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="1" sqref="G72" start="0" length="0">
      <dxf>
        <numFmt numFmtId="164" formatCode="_(* #,##0_);_(* \(#,##0\);_(* &quot;-&quot;??_);_(@_)"/>
        <fill>
          <patternFill patternType="solid">
            <bgColor rgb="FFFFFF00"/>
          </patternFill>
        </fill>
        <alignment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H72" start="0" length="0">
      <dxf>
        <fill>
          <patternFill patternType="solid">
            <bgColor rgb="FFFFFF00"/>
          </patternFill>
        </fill>
      </dxf>
    </rfmt>
  </rrc>
  <rrc rId="556" sId="20" ref="A72:XFD72" action="deleteRow">
    <undo index="2" exp="area" ref3D="1" dr="$F$1:$F$1048576" dn="Z_57AB6574_63F2_40B5_BA02_4B403D8BA163_.wvu.Cols" sId="20"/>
    <undo index="1" exp="area" ref3D="1" dr="$C$1:$C$1048576" dn="Z_57AB6574_63F2_40B5_BA02_4B403D8BA163_.wvu.Cols" sId="20"/>
    <rfmt sheetId="20" xfDxf="1" sqref="A72:XFD72" start="0" length="0">
      <dxf>
        <font>
          <sz val="10"/>
        </font>
        <alignment horizontal="left" vertical="top" readingOrder="0"/>
      </dxf>
    </rfmt>
    <rfmt sheetId="20" sqref="A7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B72" start="0" length="0">
      <dxf>
        <font>
          <sz val="10"/>
          <color auto="1"/>
        </font>
        <numFmt numFmtId="30" formatCode="@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C72" start="0" length="0">
      <dxf>
        <font>
          <sz val="10"/>
          <color auto="1"/>
        </font>
        <numFmt numFmtId="30" formatCode="@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D72" start="0" length="0">
      <dxf>
        <font>
          <sz val="10"/>
          <color auto="1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="1" sqref="E72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fill>
          <patternFill patternType="solid">
            <bgColor rgb="FFFFFF00"/>
          </patternFill>
        </fill>
        <alignment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="1" sqref="F72" start="0" length="0">
      <dxf>
        <font>
          <b/>
          <sz val="10"/>
          <color auto="1"/>
          <name val="Calibri"/>
          <scheme val="minor"/>
        </font>
        <numFmt numFmtId="164" formatCode="_(* #,##0_);_(* \(#,##0\);_(* &quot;-&quot;??_);_(@_)"/>
        <fill>
          <patternFill patternType="solid">
            <bgColor rgb="FFFFFF00"/>
          </patternFill>
        </fill>
        <alignment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="1" sqref="G72" start="0" length="0">
      <dxf>
        <numFmt numFmtId="164" formatCode="_(* #,##0_);_(* \(#,##0\);_(* &quot;-&quot;??_);_(@_)"/>
        <fill>
          <patternFill patternType="solid">
            <bgColor rgb="FFFFFF00"/>
          </patternFill>
        </fill>
        <alignment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H72" start="0" length="0">
      <dxf>
        <fill>
          <patternFill patternType="solid">
            <bgColor rgb="FFFFFF00"/>
          </patternFill>
        </fill>
      </dxf>
    </rfmt>
  </rrc>
  <rrc rId="557" sId="20" ref="A72:XFD72" action="deleteRow">
    <undo index="2" exp="area" ref3D="1" dr="$F$1:$F$1048576" dn="Z_57AB6574_63F2_40B5_BA02_4B403D8BA163_.wvu.Cols" sId="20"/>
    <undo index="1" exp="area" ref3D="1" dr="$C$1:$C$1048576" dn="Z_57AB6574_63F2_40B5_BA02_4B403D8BA163_.wvu.Cols" sId="20"/>
    <rfmt sheetId="20" xfDxf="1" sqref="A72:XFD72" start="0" length="0">
      <dxf>
        <font>
          <sz val="10"/>
        </font>
        <alignment horizontal="left" vertical="top" readingOrder="0"/>
      </dxf>
    </rfmt>
    <rfmt sheetId="20" sqref="A7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B72" start="0" length="0">
      <dxf>
        <font>
          <sz val="10"/>
          <color auto="1"/>
        </font>
        <numFmt numFmtId="30" formatCode="@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C72" start="0" length="0">
      <dxf>
        <font>
          <sz val="10"/>
          <color auto="1"/>
        </font>
        <numFmt numFmtId="30" formatCode="@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D72" start="0" length="0">
      <dxf>
        <font>
          <sz val="10"/>
          <color auto="1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="1" sqref="E72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fill>
          <patternFill patternType="solid">
            <bgColor rgb="FFFFFF00"/>
          </patternFill>
        </fill>
        <alignment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="1" sqref="F72" start="0" length="0">
      <dxf>
        <font>
          <b/>
          <sz val="10"/>
          <color auto="1"/>
          <name val="Calibri"/>
          <scheme val="minor"/>
        </font>
        <numFmt numFmtId="164" formatCode="_(* #,##0_);_(* \(#,##0\);_(* &quot;-&quot;??_);_(@_)"/>
        <fill>
          <patternFill patternType="solid">
            <bgColor rgb="FFFFFF00"/>
          </patternFill>
        </fill>
        <alignment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="1" sqref="G72" start="0" length="0">
      <dxf>
        <numFmt numFmtId="164" formatCode="_(* #,##0_);_(* \(#,##0\);_(* &quot;-&quot;??_);_(@_)"/>
        <fill>
          <patternFill patternType="solid">
            <bgColor rgb="FFFFFF00"/>
          </patternFill>
        </fill>
        <alignment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H72" start="0" length="0">
      <dxf>
        <fill>
          <patternFill patternType="solid">
            <bgColor rgb="FFFFFF00"/>
          </patternFill>
        </fill>
      </dxf>
    </rfmt>
  </rrc>
  <rfmt sheetId="20" sqref="A64:H71">
    <dxf>
      <fill>
        <patternFill>
          <bgColor theme="5" tint="0.59999389629810485"/>
        </patternFill>
      </fill>
    </dxf>
  </rfmt>
  <rcc rId="558" sId="20">
    <nc r="H64" t="inlineStr">
      <is>
        <t>Moved from Cao. Ex</t>
      </is>
    </nc>
  </rcc>
  <rcc rId="559" sId="20">
    <nc r="H64" t="inlineStr">
      <is>
        <t>Moved from Cap. Ex</t>
      </is>
    </nc>
  </rcc>
  <rcc rId="560" sId="20">
    <nc r="H65" t="inlineStr">
      <is>
        <t>Moved from Cap. Ex</t>
      </is>
    </nc>
  </rcc>
  <rcc rId="561" sId="20">
    <nc r="H66" t="inlineStr">
      <is>
        <t>Moved from Cap. Ex</t>
      </is>
    </nc>
  </rcc>
  <rcc rId="562" sId="20">
    <nc r="H67" t="inlineStr">
      <is>
        <t>Moved from Cap. Ex</t>
      </is>
    </nc>
  </rcc>
  <rcc rId="563" sId="20">
    <nc r="H68" t="inlineStr">
      <is>
        <t>Moved from Cap. Ex</t>
      </is>
    </nc>
  </rcc>
  <rcc rId="564" sId="20">
    <nc r="H69" t="inlineStr">
      <is>
        <t>Moved from Cap. Ex</t>
      </is>
    </nc>
  </rcc>
  <rcc rId="565" sId="20">
    <nc r="H70" t="inlineStr">
      <is>
        <t>Moved from Cap. Ex</t>
      </is>
    </nc>
  </rcc>
  <rcc rId="566" sId="20">
    <nc r="H71" t="inlineStr">
      <is>
        <t>Moved from Cap. Ex</t>
      </is>
    </nc>
  </rcc>
  <rcc rId="567" sId="20">
    <oc r="E72">
      <f>SUM(E7:E63)</f>
    </oc>
    <nc r="E72">
      <f>SUM(E7:F71)</f>
    </nc>
  </rcc>
  <rcc rId="568" sId="20">
    <oc r="G72">
      <f>SUM(G7:G63)</f>
    </oc>
    <nc r="G72">
      <f>SUM(G7:G71)</f>
    </nc>
  </rcc>
  <rfmt sheetId="20" sqref="I65:I66 I69:I71">
    <dxf>
      <fill>
        <patternFill patternType="solid">
          <bgColor rgb="FFFFFF00"/>
        </patternFill>
      </fill>
    </dxf>
  </rfmt>
  <rrc rId="569" sId="38" ref="A31:XFD31" action="insertRow">
    <undo index="4" exp="area" ref3D="1" dr="$H$1:$H$1048576" dn="Z_57AB6574_63F2_40B5_BA02_4B403D8BA163_.wvu.Cols" sId="38"/>
    <undo index="2" exp="area" ref3D="1" dr="$F$1:$F$1048576" dn="Z_57AB6574_63F2_40B5_BA02_4B403D8BA163_.wvu.Cols" sId="38"/>
    <undo index="1" exp="area" ref3D="1" dr="$C$1:$C$1048576" dn="Z_57AB6574_63F2_40B5_BA02_4B403D8BA163_.wvu.Cols" sId="38"/>
  </rrc>
  <rcc rId="570" sId="38">
    <nc r="I30" t="inlineStr">
      <is>
        <t>Moved from Cap. Ex.</t>
      </is>
    </nc>
  </rcc>
  <rcc rId="571" sId="38">
    <nc r="I31" t="inlineStr">
      <is>
        <t>Moved from Cap. Ex.</t>
      </is>
    </nc>
  </rcc>
  <rcc rId="572" sId="38">
    <nc r="I32" t="inlineStr">
      <is>
        <t>Moved from Cap. Ex.</t>
      </is>
    </nc>
  </rcc>
  <rfmt sheetId="38" sqref="A30" start="0" length="0">
    <dxf>
      <fill>
        <patternFill patternType="solid">
          <bgColor rgb="FFFFFF00"/>
        </patternFill>
      </fill>
    </dxf>
  </rfmt>
  <rcc rId="573" sId="38" odxf="1" dxf="1">
    <nc r="B30" t="inlineStr">
      <is>
        <t>BAHAMAS SPORTSWEAR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574" sId="38" odxf="1" dxf="1">
    <nc r="C30" t="inlineStr">
      <is>
        <t>S3028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575" sId="38" odxf="1" dxf="1">
    <nc r="D30" t="inlineStr">
      <is>
        <t>DTU - WORK SHIRTS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576" sId="38" odxf="1" dxf="1" numFmtId="34">
    <nc r="E30">
      <v>0</v>
    </nc>
    <odxf>
      <font>
        <sz val="10"/>
        <color auto="1"/>
      </font>
      <fill>
        <patternFill patternType="none">
          <bgColor indexed="65"/>
        </patternFill>
      </fill>
    </odxf>
    <ndxf>
      <font>
        <sz val="10"/>
        <color auto="1"/>
      </font>
      <fill>
        <patternFill patternType="solid">
          <bgColor rgb="FFFFFF00"/>
        </patternFill>
      </fill>
    </ndxf>
  </rcc>
  <rcc rId="577" sId="38" odxf="1" dxf="1">
    <nc r="F30" t="inlineStr">
      <is>
        <t>PAST DUE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578" sId="38" odxf="1" dxf="1" numFmtId="34">
    <nc r="G30">
      <v>1367.14</v>
    </nc>
    <odxf>
      <font>
        <b/>
        <sz val="10"/>
        <color auto="1"/>
      </font>
      <fill>
        <patternFill patternType="none">
          <bgColor indexed="65"/>
        </patternFill>
      </fill>
    </odxf>
    <ndxf>
      <font>
        <b val="0"/>
        <sz val="10"/>
        <color auto="1"/>
      </font>
      <fill>
        <patternFill patternType="solid">
          <bgColor rgb="FFFFFF00"/>
        </patternFill>
      </fill>
    </ndxf>
  </rcc>
  <rfmt sheetId="38" sqref="A31" start="0" length="0">
    <dxf>
      <fill>
        <patternFill patternType="solid">
          <bgColor rgb="FFFFFF00"/>
        </patternFill>
      </fill>
    </dxf>
  </rfmt>
  <rcc rId="579" sId="38" odxf="1" dxf="1">
    <nc r="B31" t="inlineStr">
      <is>
        <t>BAHAMAS SPORTSWEAR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580" sId="38" odxf="1" dxf="1">
    <nc r="C31" t="inlineStr">
      <is>
        <t>S3028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581" sId="38" odxf="1" dxf="1">
    <nc r="D31" t="inlineStr">
      <is>
        <t>NON-WOOVEN SHOPPING BAGS/MYGATEWAY SIGNUP DRIVE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582" sId="38" odxf="1" dxf="1" numFmtId="34">
    <nc r="E31">
      <v>2424.8000000000002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38" sqref="F31" start="0" length="0">
    <dxf>
      <font>
        <b val="0"/>
        <sz val="10"/>
        <color auto="1"/>
      </font>
      <fill>
        <patternFill patternType="solid">
          <bgColor rgb="FFFFFF00"/>
        </patternFill>
      </fill>
    </dxf>
  </rfmt>
  <rcc rId="583" sId="38" odxf="1" dxf="1" numFmtId="34">
    <nc r="G31">
      <v>0</v>
    </nc>
    <odxf>
      <font>
        <b/>
        <sz val="10"/>
        <color auto="1"/>
      </font>
      <fill>
        <patternFill patternType="none">
          <bgColor indexed="65"/>
        </patternFill>
      </fill>
    </odxf>
    <ndxf>
      <font>
        <b val="0"/>
        <sz val="10"/>
        <color auto="1"/>
      </font>
      <fill>
        <patternFill patternType="solid">
          <bgColor rgb="FFFFFF00"/>
        </patternFill>
      </fill>
    </ndxf>
  </rcc>
  <rfmt sheetId="38" sqref="A32" start="0" length="0">
    <dxf>
      <fill>
        <patternFill patternType="solid">
          <bgColor rgb="FFFFFF00"/>
        </patternFill>
      </fill>
    </dxf>
  </rfmt>
  <rcc rId="584" sId="38" odxf="1" dxf="1">
    <nc r="B32" t="inlineStr">
      <is>
        <t>GOMEZ CATERING SERVICES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585" sId="38" odxf="1" dxf="1">
    <nc r="C32" t="inlineStr">
      <is>
        <t>G0276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586" sId="38" odxf="1" dxf="1">
    <nc r="D32" t="inlineStr">
      <is>
        <t>TEAM BUILDING EXERCISE/DECEMBER DTU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587" sId="38" odxf="1" dxf="1" numFmtId="34">
    <nc r="E32">
      <v>2198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588" sId="38" odxf="1" dxf="1">
    <nc r="F32" t="inlineStr">
      <is>
        <t>31/12/2021</t>
      </is>
    </nc>
    <odxf>
      <font>
        <b/>
        <sz val="10"/>
        <color auto="1"/>
      </font>
      <fill>
        <patternFill patternType="none">
          <bgColor indexed="65"/>
        </patternFill>
      </fill>
    </odxf>
    <ndxf>
      <font>
        <b val="0"/>
        <sz val="10"/>
        <color auto="1"/>
      </font>
      <fill>
        <patternFill patternType="solid">
          <bgColor rgb="FFFFFF00"/>
        </patternFill>
      </fill>
    </ndxf>
  </rcc>
  <rcc rId="589" sId="38" odxf="1" dxf="1" numFmtId="34">
    <nc r="G32">
      <v>0</v>
    </nc>
    <odxf>
      <font>
        <b/>
        <sz val="10"/>
        <color auto="1"/>
      </font>
      <fill>
        <patternFill patternType="none">
          <bgColor indexed="65"/>
        </patternFill>
      </fill>
    </odxf>
    <ndxf>
      <font>
        <b val="0"/>
        <sz val="10"/>
        <color auto="1"/>
      </font>
      <fill>
        <patternFill patternType="solid">
          <bgColor rgb="FFFFFF00"/>
        </patternFill>
      </fill>
    </ndxf>
  </rcc>
  <rcc rId="590" sId="38" odxf="1" dxf="1">
    <nc r="A30">
      <v>24</v>
    </nc>
    <ndxf>
      <fill>
        <patternFill patternType="none">
          <bgColor indexed="65"/>
        </patternFill>
      </fill>
    </ndxf>
  </rcc>
  <rcc rId="591" sId="38" odxf="1" dxf="1">
    <nc r="A31">
      <v>25</v>
    </nc>
    <ndxf>
      <fill>
        <patternFill patternType="none">
          <bgColor indexed="65"/>
        </patternFill>
      </fill>
    </ndxf>
  </rcc>
  <rcc rId="592" sId="38" odxf="1" dxf="1">
    <nc r="A32">
      <v>26</v>
    </nc>
    <ndxf>
      <fill>
        <patternFill patternType="none">
          <bgColor indexed="65"/>
        </patternFill>
      </fill>
    </ndxf>
  </rcc>
  <rfmt sheetId="38" sqref="A30:I32">
    <dxf>
      <fill>
        <patternFill>
          <bgColor theme="5" tint="0.59999389629810485"/>
        </patternFill>
      </fill>
    </dxf>
  </rfmt>
  <rfmt sheetId="44" sqref="A23:XFD25">
    <dxf>
      <fill>
        <patternFill>
          <bgColor theme="5" tint="0.59999389629810485"/>
        </patternFill>
      </fill>
    </dxf>
  </rfmt>
  <rfmt sheetId="44" sqref="A9:XFD13">
    <dxf>
      <fill>
        <patternFill>
          <bgColor theme="5" tint="0.59999389629810485"/>
        </patternFill>
      </fill>
    </dxf>
  </rfmt>
  <rcc rId="593" sId="44">
    <oc r="H9" t="inlineStr">
      <is>
        <t>Recurrent exp item?</t>
      </is>
    </oc>
    <nc r="H9" t="inlineStr">
      <is>
        <t>Moved to Recurrent Exp.</t>
      </is>
    </nc>
  </rcc>
  <rcc rId="594" sId="44">
    <oc r="H23" t="inlineStr">
      <is>
        <t>Repeated items</t>
      </is>
    </oc>
    <nc r="H23" t="inlineStr">
      <is>
        <t>Moved to Recurrent Exp.</t>
      </is>
    </nc>
  </rcc>
  <rfmt sheetId="49" sqref="A9:XFD9 A11:XFD11 A13:XFD13">
    <dxf>
      <fill>
        <patternFill>
          <bgColor theme="5" tint="0.59999389629810485"/>
        </patternFill>
      </fill>
    </dxf>
  </rfmt>
  <rcc rId="595" sId="49">
    <oc r="I9" t="inlineStr">
      <is>
        <t>Recurrent exp items?</t>
      </is>
    </oc>
    <nc r="I9" t="inlineStr">
      <is>
        <t>Moved to Recurrent Exp.</t>
      </is>
    </nc>
  </rcc>
  <rcc rId="596" sId="49">
    <nc r="I11" t="inlineStr">
      <is>
        <t>Moved to Recurrent Exp.</t>
      </is>
    </nc>
  </rcc>
  <rcc rId="597" sId="49">
    <nc r="I13" t="inlineStr">
      <is>
        <t>Moved to Recurrent Exp.</t>
      </is>
    </nc>
  </rcc>
  <rcc rId="598" sId="49">
    <oc r="E14">
      <f>SUM(E8:E13)</f>
    </oc>
    <nc r="E14">
      <f>SUM(E8:E13)-E9-E11-E13</f>
    </nc>
  </rcc>
  <rcc rId="599" sId="49">
    <oc r="G14">
      <f>SUM(G8:G13)</f>
    </oc>
    <nc r="G14">
      <f>SUM(G8:G13)-G9-G11-G13</f>
    </nc>
  </rcc>
  <rcc rId="600" sId="44">
    <oc r="E28">
      <f>SUM(E7:E27)</f>
    </oc>
    <nc r="E28">
      <f>SUM(E7:E27)-SUM(E9:E13)-SUM(E23:E25)</f>
    </nc>
  </rcc>
  <rcc rId="601" sId="44">
    <oc r="G28">
      <f>SUM(G7:G27)</f>
    </oc>
    <nc r="G28">
      <f>SUM(G7:G27)-SUM(G9:G13)-SUM(G23:G25)</f>
    </nc>
  </rcc>
  <rcc rId="602" sId="38">
    <oc r="E33">
      <f>SUM(E7:E29)</f>
    </oc>
    <nc r="E33">
      <f>SUM(E7:E32)</f>
    </nc>
  </rcc>
  <rcc rId="603" sId="38">
    <oc r="G33">
      <f>SUM(G7:G29)</f>
    </oc>
    <nc r="G33">
      <f>SUM(G7:G32)</f>
    </nc>
  </rcc>
  <rcc rId="604" sId="1">
    <oc r="F87">
      <f>'Head 073 - Capex'!G14</f>
    </oc>
    <nc r="F87">
      <f>'Head 073 - Capex'!G14+'Head 073'!G33</f>
    </nc>
  </rcc>
  <rrc rId="605" sId="13" ref="A20:XFD20" action="deleteRow">
    <undo index="2" exp="ref" v="1" dr="G20" r="G21" sId="13"/>
    <undo index="0" exp="area" dr="G8:G20" r="G21" sId="13"/>
    <undo index="2" exp="ref" v="1" dr="E20" r="E21" sId="13"/>
    <undo index="0" exp="area" dr="E8:F20" r="E21" sId="13"/>
    <undo index="2" exp="area" ref3D="1" dr="$F$1:$F$1048576" dn="Z_57AB6574_63F2_40B5_BA02_4B403D8BA163_.wvu.Cols" sId="13"/>
    <undo index="1" exp="area" ref3D="1" dr="$C$1:$C$1048576" dn="Z_57AB6574_63F2_40B5_BA02_4B403D8BA163_.wvu.Cols" sId="13"/>
    <rfmt sheetId="13" xfDxf="1" sqref="A20:XFD20" start="0" length="0">
      <dxf>
        <font>
          <sz val="12"/>
          <name val="Times New Roman"/>
          <scheme val="none"/>
        </font>
        <alignment horizontal="left" readingOrder="0"/>
      </dxf>
    </rfmt>
    <rcc rId="0" sId="13" dxf="1">
      <nc r="A20">
        <v>13</v>
      </nc>
      <ndxf>
        <font>
          <sz val="10"/>
          <name val="Times New Roman"/>
          <scheme val="minor"/>
        </font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20" t="inlineStr">
        <is>
          <t>Public Officers</t>
        </is>
      </nc>
      <ndxf>
        <font>
          <sz val="10"/>
          <color auto="1"/>
          <name val="Times New Roman"/>
          <scheme val="minor"/>
        </font>
        <numFmt numFmtId="30" formatCode="@"/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C20" start="0" length="0">
      <dxf>
        <font>
          <sz val="10"/>
          <color auto="1"/>
          <name val="Times New Roman"/>
          <scheme val="minor"/>
        </font>
        <numFmt numFmtId="30" formatCode="@"/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D20" t="inlineStr">
        <is>
          <t>Increment Payment for FY 2020/2021 &amp; 2021/2022</t>
        </is>
      </nc>
      <ndxf>
        <font>
          <sz val="10"/>
          <color auto="1"/>
          <name val="Times New Roman"/>
          <scheme val="minor"/>
        </font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s="1" dxf="1" numFmtId="34">
      <nc r="E20">
        <v>0</v>
      </nc>
      <ndxf>
        <font>
          <sz val="10"/>
          <color auto="1"/>
          <name val="Calibri"/>
          <scheme val="minor"/>
        </font>
        <numFmt numFmtId="164" formatCode="_(* #,##0_);_(* \(#,##0\);_(* &quot;-&quot;??_);_(@_)"/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="1" sqref="F20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s="1" dxf="1" numFmtId="34">
      <nc r="G20">
        <v>14500000</v>
      </nc>
      <ndxf>
        <font>
          <sz val="10"/>
          <color theme="1"/>
          <name val="Calibri"/>
          <scheme val="minor"/>
        </font>
        <numFmt numFmtId="35" formatCode="_(* #,##0.00_);_(* \(#,##0.00\);_(* &quot;-&quot;??_);_(@_)"/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H20" t="inlineStr">
        <is>
          <t>Moved to Head 22</t>
        </is>
      </nc>
      <ndxf>
        <font>
          <sz val="10"/>
          <name val="Times New Roman"/>
          <scheme val="minor"/>
        </font>
        <fill>
          <patternFill patternType="solid">
            <bgColor theme="5" tint="0.59999389629810485"/>
          </patternFill>
        </fill>
      </ndxf>
    </rcc>
  </rrc>
  <rcc rId="606" sId="13">
    <oc r="E20">
      <f>SUM(E8:F20)</f>
    </oc>
    <nc r="E20">
      <f>SUM(E8:F19)</f>
    </nc>
  </rcc>
  <rcc rId="607" sId="13">
    <oc r="G20">
      <f>SUM(G8:G20)</f>
    </oc>
    <nc r="G20">
      <f>SUM(G8:G19)</f>
    </nc>
  </rcc>
  <rcc rId="608" sId="7" odxf="1" dxf="1">
    <nc r="D49">
      <v>12</v>
    </nc>
    <odxf>
      <font>
        <sz val="12"/>
      </font>
      <alignment horizontal="general" vertical="bottom" readingOrder="0"/>
      <border outline="0">
        <left/>
        <right/>
        <top/>
        <bottom/>
      </border>
    </odxf>
    <ndxf>
      <font>
        <sz val="10"/>
      </font>
      <alignment horizontal="lef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9" sId="7" odxf="1" dxf="1">
    <nc r="E49" t="inlineStr">
      <is>
        <t>Summerwind's Group</t>
      </is>
    </nc>
    <odxf>
      <font>
        <sz val="12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</font>
      <numFmt numFmtId="30" formatCode="@"/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7" sqref="C50" start="0" length="0">
    <dxf>
      <font>
        <sz val="10"/>
        <color auto="1"/>
      </font>
      <numFmt numFmtId="30" formatCode="@"/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10" sId="7" odxf="1" dxf="1">
    <nc r="G49" t="inlineStr">
      <is>
        <t>Rent/Lease - Building Restoration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Calibri"/>
        <scheme val="minor"/>
      </font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1" sId="7" odxf="1" s="1" dxf="1" numFmtId="34">
    <nc r="H49">
      <v>0</v>
    </nc>
    <odxf>
      <numFmt numFmtId="0" formatCode="General"/>
    </odxf>
    <ndxf>
      <font>
        <sz val="10"/>
        <color auto="1"/>
        <name val="Calibri"/>
        <scheme val="minor"/>
      </font>
      <numFmt numFmtId="164" formatCode="_(* #,##0_);_(* \(#,##0\);_(* &quot;-&quot;??_);_(@_)"/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7" s="1" sqref="F50" start="0" length="0">
    <dxf>
      <font>
        <sz val="10"/>
        <color auto="1"/>
        <name val="Calibri"/>
        <scheme val="minor"/>
      </font>
      <numFmt numFmtId="164" formatCode="_(* #,##0_);_(* \(#,##0\);_(* &quot;-&quot;??_);_(@_)"/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12" sId="7" odxf="1" s="1" dxf="1" numFmtId="34">
    <nc r="J49">
      <v>52503634</v>
    </nc>
    <odxf>
      <numFmt numFmtId="0" formatCode="General"/>
    </odxf>
    <ndxf>
      <font>
        <sz val="10"/>
        <color theme="1"/>
        <name val="Calibri"/>
        <scheme val="minor"/>
      </font>
      <numFmt numFmtId="35" formatCode="_(* #,##0.00_);_(* \(#,##0.00\);_(* &quot;-&quot;??_);_(@_)"/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rc rId="613" sId="7" ref="A48:XFD48" action="insertRow">
    <undo index="2" exp="area" ref3D="1" dr="$F$1:$F$1048576" dn="Z_57AB6574_63F2_40B5_BA02_4B403D8BA163_.wvu.Cols" sId="7"/>
    <undo index="1" exp="area" ref3D="1" dr="$C$1:$C$1048576" dn="Z_57AB6574_63F2_40B5_BA02_4B403D8BA163_.wvu.Cols" sId="7"/>
  </rrc>
  <rm rId="614" sheetId="7" source="D50:J50" destination="B48:H48" sourceSheetId="7">
    <rfmt sheetId="7" sqref="B48" start="0" length="0">
      <dxf>
        <font>
          <sz val="10"/>
          <color theme="1"/>
          <name val="Calibri"/>
          <scheme val="minor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C48" start="0" length="0">
      <dxf>
        <font>
          <b/>
          <sz val="10"/>
          <color theme="1"/>
          <name val="Calibri"/>
          <scheme val="minor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D48" start="0" length="0">
      <dxf>
        <font>
          <sz val="10"/>
          <color auto="1"/>
          <name val="Calibri"/>
          <scheme val="minor"/>
        </font>
        <numFmt numFmtId="30" formatCode="@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48" start="0" length="0">
      <dxf>
        <font>
          <sz val="10"/>
          <color theme="1"/>
          <name val="Calibri"/>
          <scheme val="minor"/>
        </font>
        <numFmt numFmtId="35" formatCode="_(* #,##0.00_);_(* \(#,##0.00\);_(* &quot;-&quot;??_);_(@_)"/>
        <alignment horizontal="left" vertical="top" readingOrder="0"/>
      </dxf>
    </rfmt>
    <rfmt sheetId="7" s="1" sqref="F48" start="0" length="0">
      <dxf>
        <font>
          <b/>
          <sz val="10"/>
          <color auto="1"/>
          <name val="Calibri"/>
          <scheme val="minor"/>
        </font>
        <numFmt numFmtId="164" formatCode="_(* #,##0_);_(* \(#,##0\);_(* &quot;-&quot;??_);_(@_)"/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48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48" start="0" length="0">
      <dxf>
        <alignment horizontal="left" vertical="top" readingOrder="0"/>
      </dxf>
    </rfmt>
  </rm>
  <rm rId="615" sheetId="7" source="B48:H48" destination="A48:G48" sourceSheetId="7">
    <rfmt sheetId="7" sqref="A48" start="0" length="0">
      <dxf>
        <font>
          <sz val="10"/>
          <color theme="1"/>
          <name val="Calibri"/>
          <scheme val="minor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616" sId="7">
    <oc r="G49">
      <f>SUM(G7:G47)</f>
    </oc>
    <nc r="G49">
      <f>SUM(G7:G48)</f>
    </nc>
  </rcc>
  <rrc rId="617" sId="7" ref="A48:XFD48" action="insertRow">
    <undo index="2" exp="area" ref3D="1" dr="$F$1:$F$1048576" dn="Z_57AB6574_63F2_40B5_BA02_4B403D8BA163_.wvu.Cols" sId="7"/>
    <undo index="1" exp="area" ref3D="1" dr="$C$1:$C$1048576" dn="Z_57AB6574_63F2_40B5_BA02_4B403D8BA163_.wvu.Cols" sId="7"/>
  </rrc>
  <rcc rId="618" sId="7" odxf="1" dxf="1">
    <nc r="A52">
      <v>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Calibri"/>
        <scheme val="minor"/>
      </font>
      <alignment horizontal="lef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9" sId="7" odxf="1" dxf="1">
    <nc r="B52" t="inlineStr">
      <is>
        <t>Etienne Dupuch Jr. Publications Ltd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Calibri"/>
        <scheme val="minor"/>
      </font>
      <numFmt numFmtId="30" formatCode="@"/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0" sId="7" odxf="1" dxf="1">
    <nc r="C52" t="inlineStr">
      <is>
        <t>E0016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Calibri"/>
        <scheme val="minor"/>
      </font>
      <numFmt numFmtId="30" formatCode="@"/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1" sId="7" odxf="1" dxf="1">
    <nc r="D52" t="inlineStr">
      <is>
        <t>Legal Fees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Calibri"/>
        <scheme val="minor"/>
      </font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2" sId="7" odxf="1" s="1" dxf="1" numFmtId="34">
    <nc r="E52">
      <v>33330856</v>
    </nc>
    <odxf>
      <numFmt numFmtId="0" formatCode="General"/>
    </odxf>
    <ndxf>
      <font>
        <sz val="10"/>
        <color auto="1"/>
        <name val="Calibri"/>
        <scheme val="minor"/>
      </font>
      <numFmt numFmtId="164" formatCode="_(* #,##0_);_(* \(#,##0\);_(* &quot;-&quot;??_);_(@_)"/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3" sId="7" odxf="1" s="1" dxf="1" quotePrefix="1">
    <nc r="F52" t="inlineStr">
      <is>
        <t>October 2021</t>
      </is>
    </nc>
    <odxf>
      <numFmt numFmtId="0" formatCode="General"/>
    </odxf>
    <ndxf>
      <font>
        <sz val="10"/>
        <color auto="1"/>
        <name val="Calibri"/>
        <scheme val="minor"/>
      </font>
      <numFmt numFmtId="164" formatCode="_(* #,##0_);_(* \(#,##0\);_(* &quot;-&quot;??_);_(@_)"/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4" sId="7" odxf="1" s="1" dxf="1" numFmtId="34">
    <nc r="G52">
      <v>0</v>
    </nc>
    <odxf>
      <numFmt numFmtId="0" formatCode="General"/>
    </odxf>
    <ndxf>
      <font>
        <sz val="10"/>
        <color theme="1"/>
        <name val="Calibri"/>
        <scheme val="minor"/>
      </font>
      <numFmt numFmtId="35" formatCode="_(* #,##0.00_);_(* \(#,##0.00\);_(* &quot;-&quot;??_);_(@_)"/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5" sId="7" odxf="1" dxf="1">
    <nc r="A53">
      <v>3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10"/>
        <color theme="1"/>
        <name val="Calibri"/>
        <scheme val="minor"/>
      </font>
      <alignment horizontal="lef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6" sId="7" odxf="1" dxf="1">
    <nc r="B53" t="inlineStr">
      <is>
        <t>Lewis &amp; Longley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Calibri"/>
        <scheme val="minor"/>
      </font>
      <numFmt numFmtId="30" formatCode="@"/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7" sId="7" odxf="1" dxf="1">
    <nc r="C53" t="inlineStr">
      <is>
        <t>L1287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Calibri"/>
        <scheme val="minor"/>
      </font>
      <numFmt numFmtId="30" formatCode="@"/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8" sId="7" odxf="1" dxf="1">
    <nc r="D53" t="inlineStr">
      <is>
        <t>Teetering Investments Ltd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Calibri"/>
        <scheme val="minor"/>
      </font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9" sId="7" odxf="1" s="1" dxf="1" numFmtId="34">
    <nc r="E53">
      <v>45500000</v>
    </nc>
    <odxf>
      <numFmt numFmtId="0" formatCode="General"/>
    </odxf>
    <ndxf>
      <font>
        <sz val="10"/>
        <color auto="1"/>
        <name val="Calibri"/>
        <scheme val="minor"/>
      </font>
      <numFmt numFmtId="164" formatCode="_(* #,##0_);_(* \(#,##0\);_(* &quot;-&quot;??_);_(@_)"/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0" sId="7" odxf="1" s="1" dxf="1" quotePrefix="1">
    <nc r="F53" t="inlineStr">
      <is>
        <t>September 2021</t>
      </is>
    </nc>
    <odxf>
      <numFmt numFmtId="0" formatCode="General"/>
    </odxf>
    <ndxf>
      <font>
        <sz val="10"/>
        <color auto="1"/>
        <name val="Calibri"/>
        <scheme val="minor"/>
      </font>
      <numFmt numFmtId="164" formatCode="_(* #,##0_);_(* \(#,##0\);_(* &quot;-&quot;??_);_(@_)"/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1" sId="7" odxf="1" s="1" dxf="1" numFmtId="34">
    <nc r="G53">
      <v>0</v>
    </nc>
    <odxf>
      <numFmt numFmtId="0" formatCode="General"/>
    </odxf>
    <ndxf>
      <font>
        <sz val="10"/>
        <color theme="1"/>
        <name val="Calibri"/>
        <scheme val="minor"/>
      </font>
      <numFmt numFmtId="35" formatCode="_(* #,##0.00_);_(* \(#,##0.00\);_(* &quot;-&quot;??_);_(@_)"/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rc rId="632" sId="7" ref="A48:XFD48" action="insertRow">
    <undo index="2" exp="area" ref3D="1" dr="$F$1:$F$1048576" dn="Z_57AB6574_63F2_40B5_BA02_4B403D8BA163_.wvu.Cols" sId="7"/>
    <undo index="1" exp="area" ref3D="1" dr="$C$1:$C$1048576" dn="Z_57AB6574_63F2_40B5_BA02_4B403D8BA163_.wvu.Cols" sId="7"/>
  </rrc>
  <rm rId="633" sheetId="7" source="A53:G54" destination="A48:G49" sourceSheetId="7">
    <rfmt sheetId="7" sqref="A48" start="0" length="0">
      <dxf>
        <font>
          <sz val="10"/>
          <color theme="1"/>
          <name val="Calibri"/>
          <scheme val="minor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B48" start="0" length="0">
      <dxf>
        <font>
          <sz val="10"/>
          <color theme="1"/>
          <name val="Calibri"/>
          <scheme val="minor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C48" start="0" length="0">
      <dxf>
        <font>
          <b/>
          <sz val="10"/>
          <color theme="1"/>
          <name val="Calibri"/>
          <scheme val="minor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D48" start="0" length="0">
      <dxf>
        <font>
          <sz val="10"/>
          <color auto="1"/>
          <name val="Calibri"/>
          <scheme val="minor"/>
        </font>
        <numFmt numFmtId="30" formatCode="@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48" start="0" length="0">
      <dxf>
        <font>
          <sz val="10"/>
          <color theme="1"/>
          <name val="Calibri"/>
          <scheme val="minor"/>
        </font>
        <numFmt numFmtId="35" formatCode="_(* #,##0.00_);_(* \(#,##0.00\);_(* &quot;-&quot;??_);_(@_)"/>
        <alignment horizontal="left" vertical="top" readingOrder="0"/>
      </dxf>
    </rfmt>
    <rfmt sheetId="7" s="1" sqref="F48" start="0" length="0">
      <dxf>
        <font>
          <b/>
          <sz val="10"/>
          <color auto="1"/>
          <name val="Calibri"/>
          <scheme val="minor"/>
        </font>
        <numFmt numFmtId="164" formatCode="_(* #,##0_);_(* \(#,##0\);_(* &quot;-&quot;??_);_(@_)"/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48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49" start="0" length="0">
      <dxf>
        <font>
          <sz val="10"/>
          <color theme="1"/>
          <name val="Calibri"/>
          <scheme val="minor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B49" start="0" length="0">
      <dxf>
        <font>
          <sz val="10"/>
          <color theme="1"/>
          <name val="Calibri"/>
          <scheme val="minor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C49" start="0" length="0">
      <dxf>
        <font>
          <b/>
          <sz val="10"/>
          <color theme="1"/>
          <name val="Calibri"/>
          <scheme val="minor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D49" start="0" length="0">
      <dxf>
        <font>
          <sz val="10"/>
          <color auto="1"/>
          <name val="Calibri"/>
          <scheme val="minor"/>
        </font>
        <numFmt numFmtId="30" formatCode="@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49" start="0" length="0">
      <dxf>
        <font>
          <sz val="10"/>
          <color theme="1"/>
          <name val="Calibri"/>
          <scheme val="minor"/>
        </font>
        <numFmt numFmtId="35" formatCode="_(* #,##0.00_);_(* \(#,##0.00\);_(* &quot;-&quot;??_);_(@_)"/>
        <alignment horizontal="left" vertical="top" readingOrder="0"/>
      </dxf>
    </rfmt>
    <rfmt sheetId="7" s="1" sqref="F49" start="0" length="0">
      <dxf>
        <font>
          <b/>
          <sz val="10"/>
          <color auto="1"/>
          <name val="Calibri"/>
          <scheme val="minor"/>
        </font>
        <numFmt numFmtId="164" formatCode="_(* #,##0_);_(* \(#,##0\);_(* &quot;-&quot;??_);_(@_)"/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49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13" sqref="A9:G10">
    <dxf>
      <fill>
        <patternFill patternType="solid">
          <bgColor theme="5" tint="0.59999389629810485"/>
        </patternFill>
      </fill>
    </dxf>
  </rfmt>
  <rfmt sheetId="13" sqref="A19:XFD19">
    <dxf>
      <fill>
        <patternFill patternType="solid">
          <bgColor theme="5" tint="0.59999389629810485"/>
        </patternFill>
      </fill>
    </dxf>
  </rfmt>
  <rrc rId="634" sId="13" ref="A9:XFD9" action="deleteRow">
    <undo index="2" exp="area" ref3D="1" dr="$F$1:$F$1048576" dn="Z_57AB6574_63F2_40B5_BA02_4B403D8BA163_.wvu.Cols" sId="13"/>
    <undo index="1" exp="area" ref3D="1" dr="$C$1:$C$1048576" dn="Z_57AB6574_63F2_40B5_BA02_4B403D8BA163_.wvu.Cols" sId="13"/>
    <rfmt sheetId="13" xfDxf="1" sqref="A9:XFD9" start="0" length="0">
      <dxf>
        <font>
          <sz val="12"/>
          <name val="Times New Roman"/>
          <scheme val="none"/>
        </font>
        <alignment horizontal="left" readingOrder="0"/>
      </dxf>
    </rfmt>
    <rcc rId="0" sId="13" dxf="1">
      <nc r="A9">
        <v>2</v>
      </nc>
      <ndxf>
        <font>
          <sz val="10"/>
          <name val="Times New Roman"/>
          <scheme val="minor"/>
        </font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9" t="inlineStr">
        <is>
          <t>Etienne Dupuch Jr. Publications Ltd</t>
        </is>
      </nc>
      <ndxf>
        <font>
          <sz val="10"/>
          <color auto="1"/>
          <name val="Times New Roman"/>
          <scheme val="minor"/>
        </font>
        <numFmt numFmtId="30" formatCode="@"/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9" t="inlineStr">
        <is>
          <t>E0016</t>
        </is>
      </nc>
      <ndxf>
        <font>
          <sz val="10"/>
          <color auto="1"/>
          <name val="Times New Roman"/>
          <scheme val="minor"/>
        </font>
        <numFmt numFmtId="30" formatCode="@"/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9" t="inlineStr">
        <is>
          <t>Legal Fees</t>
        </is>
      </nc>
      <ndxf>
        <font>
          <sz val="10"/>
          <color auto="1"/>
          <name val="Times New Roman"/>
          <scheme val="minor"/>
        </font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s="1" dxf="1" numFmtId="34">
      <nc r="E9">
        <v>33330856</v>
      </nc>
      <ndxf>
        <font>
          <sz val="10"/>
          <color auto="1"/>
          <name val="Calibri"/>
          <scheme val="minor"/>
        </font>
        <numFmt numFmtId="164" formatCode="_(* #,##0_);_(* \(#,##0\);_(* &quot;-&quot;??_);_(@_)"/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s="1" dxf="1" quotePrefix="1">
      <nc r="F9" t="inlineStr">
        <is>
          <t>October 2021</t>
        </is>
      </nc>
      <ndxf>
        <font>
          <sz val="10"/>
          <color auto="1"/>
          <name val="Calibri"/>
          <scheme val="minor"/>
        </font>
        <numFmt numFmtId="164" formatCode="_(* #,##0_);_(* \(#,##0\);_(* &quot;-&quot;??_);_(@_)"/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s="1" dxf="1" numFmtId="34">
      <nc r="G9">
        <v>0</v>
      </nc>
      <ndxf>
        <font>
          <sz val="10"/>
          <color theme="1"/>
          <name val="Calibri"/>
          <scheme val="minor"/>
        </font>
        <numFmt numFmtId="35" formatCode="_(* #,##0.00_);_(* \(#,##0.00\);_(* &quot;-&quot;??_);_(@_)"/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35" sId="13" ref="A9:XFD9" action="deleteRow">
    <undo index="0" exp="area" dr="F8:F9" r="F19" sId="13"/>
    <undo index="2" exp="area" ref3D="1" dr="$F$1:$F$1048576" dn="Z_57AB6574_63F2_40B5_BA02_4B403D8BA163_.wvu.Cols" sId="13"/>
    <undo index="1" exp="area" ref3D="1" dr="$C$1:$C$1048576" dn="Z_57AB6574_63F2_40B5_BA02_4B403D8BA163_.wvu.Cols" sId="13"/>
    <rfmt sheetId="13" xfDxf="1" sqref="A9:XFD9" start="0" length="0">
      <dxf>
        <font>
          <sz val="12"/>
          <name val="Times New Roman"/>
          <scheme val="none"/>
        </font>
        <alignment horizontal="left" readingOrder="0"/>
      </dxf>
    </rfmt>
    <rcc rId="0" sId="13" dxf="1">
      <nc r="A9">
        <v>3</v>
      </nc>
      <ndxf>
        <font>
          <sz val="10"/>
          <name val="Times New Roman"/>
          <scheme val="minor"/>
        </font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9" t="inlineStr">
        <is>
          <t>Lewis &amp; Longley</t>
        </is>
      </nc>
      <ndxf>
        <font>
          <sz val="10"/>
          <color auto="1"/>
          <name val="Times New Roman"/>
          <scheme val="minor"/>
        </font>
        <numFmt numFmtId="30" formatCode="@"/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C9" t="inlineStr">
        <is>
          <t>L1287</t>
        </is>
      </nc>
      <ndxf>
        <font>
          <sz val="10"/>
          <color auto="1"/>
          <name val="Times New Roman"/>
          <scheme val="minor"/>
        </font>
        <numFmt numFmtId="30" formatCode="@"/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D9" t="inlineStr">
        <is>
          <t>Teetering Investments Ltd</t>
        </is>
      </nc>
      <ndxf>
        <font>
          <sz val="10"/>
          <color auto="1"/>
          <name val="Times New Roman"/>
          <scheme val="minor"/>
        </font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s="1" dxf="1" numFmtId="34">
      <nc r="E9">
        <v>45500000</v>
      </nc>
      <ndxf>
        <font>
          <sz val="10"/>
          <color auto="1"/>
          <name val="Calibri"/>
          <scheme val="minor"/>
        </font>
        <numFmt numFmtId="164" formatCode="_(* #,##0_);_(* \(#,##0\);_(* &quot;-&quot;??_);_(@_)"/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s="1" dxf="1" quotePrefix="1">
      <nc r="F9" t="inlineStr">
        <is>
          <t>September 2021</t>
        </is>
      </nc>
      <ndxf>
        <font>
          <sz val="10"/>
          <color auto="1"/>
          <name val="Calibri"/>
          <scheme val="minor"/>
        </font>
        <numFmt numFmtId="164" formatCode="_(* #,##0_);_(* \(#,##0\);_(* &quot;-&quot;??_);_(@_)"/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s="1" dxf="1" numFmtId="34">
      <nc r="G9">
        <v>0</v>
      </nc>
      <ndxf>
        <font>
          <sz val="10"/>
          <color theme="1"/>
          <name val="Calibri"/>
          <scheme val="minor"/>
        </font>
        <numFmt numFmtId="35" formatCode="_(* #,##0.00_);_(* \(#,##0.00\);_(* &quot;-&quot;??_);_(@_)"/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36" sId="13" ref="A17:XFD17" action="deleteRow">
    <undo index="0" exp="area" dr="G8:G17" r="G18" sId="13"/>
    <undo index="0" exp="area" dr="E8:F17" r="E18" sId="13"/>
    <undo index="2" exp="area" ref3D="1" dr="$F$1:$F$1048576" dn="Z_57AB6574_63F2_40B5_BA02_4B403D8BA163_.wvu.Cols" sId="13"/>
    <undo index="1" exp="area" ref3D="1" dr="$C$1:$C$1048576" dn="Z_57AB6574_63F2_40B5_BA02_4B403D8BA163_.wvu.Cols" sId="13"/>
    <rfmt sheetId="13" xfDxf="1" sqref="A17:XFD17" start="0" length="0">
      <dxf>
        <font>
          <sz val="12"/>
          <name val="Times New Roman"/>
          <scheme val="none"/>
        </font>
        <fill>
          <patternFill patternType="solid">
            <bgColor theme="5" tint="0.59999389629810485"/>
          </patternFill>
        </fill>
        <alignment horizontal="left" readingOrder="0"/>
      </dxf>
    </rfmt>
    <rcc rId="0" sId="13" dxf="1">
      <nc r="A17">
        <v>12</v>
      </nc>
      <ndxf>
        <font>
          <sz val="10"/>
          <name val="Times New Roman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7" t="inlineStr">
        <is>
          <t>Summerwind's Group</t>
        </is>
      </nc>
      <ndxf>
        <font>
          <sz val="10"/>
          <color auto="1"/>
          <name val="Times New Roman"/>
          <scheme val="minor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C17" start="0" length="0">
      <dxf>
        <font>
          <sz val="10"/>
          <color auto="1"/>
          <name val="Times New Roman"/>
          <scheme val="minor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D17" t="inlineStr">
        <is>
          <t>Rent/Lease - Building Restoration</t>
        </is>
      </nc>
      <ndxf>
        <font>
          <sz val="10"/>
          <color auto="1"/>
          <name val="Times New Roman"/>
          <scheme val="minor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s="1" dxf="1" numFmtId="34">
      <nc r="E17">
        <v>0</v>
      </nc>
      <n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="1" sqref="F17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s="1" dxf="1" numFmtId="34">
      <nc r="G17">
        <v>52503634</v>
      </nc>
      <ndxf>
        <font>
          <sz val="10"/>
          <color theme="1"/>
          <name val="Calibri"/>
          <scheme val="minor"/>
        </font>
        <numFmt numFmtId="35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637" sId="14">
    <nc r="D19" t="inlineStr">
      <is>
        <t>Transfers to SOEs</t>
      </is>
    </nc>
  </rcc>
  <rcc rId="638" sId="14">
    <nc r="D20" t="inlineStr">
      <is>
        <t>Transfers to SOEs</t>
      </is>
    </nc>
  </rcc>
  <rfmt sheetId="14" sqref="A23:XFD23">
    <dxf>
      <fill>
        <patternFill patternType="none">
          <bgColor auto="1"/>
        </patternFill>
      </fill>
    </dxf>
  </rfmt>
  <rcc rId="639" sId="7">
    <oc r="E51">
      <f>SUM(E7:E47)</f>
    </oc>
    <nc r="E51">
      <f>SUM(E7:F50)</f>
    </nc>
  </rcc>
  <rfmt sheetId="7" sqref="A44:XFD44">
    <dxf>
      <fill>
        <patternFill patternType="none">
          <bgColor auto="1"/>
        </patternFill>
      </fill>
    </dxf>
  </rfmt>
  <rcc rId="640" sId="7">
    <oc r="H44" t="inlineStr">
      <is>
        <t>Repeated item</t>
      </is>
    </oc>
    <nc r="H44"/>
  </rcc>
  <rfmt sheetId="7" sqref="A44:G44">
    <dxf>
      <fill>
        <patternFill patternType="solid">
          <bgColor rgb="FFFFFF00"/>
        </patternFill>
      </fill>
    </dxf>
  </rfmt>
  <rfmt sheetId="7" sqref="A28:XFD28">
    <dxf>
      <fill>
        <patternFill patternType="none">
          <bgColor auto="1"/>
        </patternFill>
      </fill>
    </dxf>
  </rfmt>
  <rfmt sheetId="7" sqref="A28:G28">
    <dxf>
      <fill>
        <patternFill patternType="solid">
          <bgColor rgb="FFFFFF00"/>
        </patternFill>
      </fill>
    </dxf>
  </rfmt>
  <rcc rId="641" sId="7">
    <oc r="H28" t="inlineStr">
      <is>
        <t>Employee name</t>
      </is>
    </oc>
    <nc r="H28"/>
  </rcc>
  <rfmt sheetId="7" sqref="A9:XFD9">
    <dxf>
      <fill>
        <patternFill patternType="none">
          <bgColor auto="1"/>
        </patternFill>
      </fill>
    </dxf>
  </rfmt>
  <rfmt sheetId="7" sqref="A9:G9">
    <dxf>
      <fill>
        <patternFill patternType="solid">
          <bgColor rgb="FFFFFF00"/>
        </patternFill>
      </fill>
    </dxf>
  </rfmt>
  <rfmt sheetId="11" sqref="I1:XFD1048576">
    <dxf>
      <fill>
        <patternFill patternType="none">
          <bgColor auto="1"/>
        </patternFill>
      </fill>
    </dxf>
  </rfmt>
  <rcc rId="642" sId="11">
    <oc r="I26" t="inlineStr">
      <is>
        <t>Repeated items</t>
      </is>
    </oc>
    <nc r="I26"/>
  </rcc>
  <rfmt sheetId="14" sqref="A19:XFD20">
    <dxf>
      <fill>
        <patternFill patternType="none">
          <bgColor auto="1"/>
        </patternFill>
      </fill>
    </dxf>
  </rfmt>
  <rcc rId="643" sId="14">
    <oc r="H20" t="inlineStr">
      <is>
        <t>Repeated item</t>
      </is>
    </oc>
    <nc r="H20"/>
  </rcc>
  <rcc rId="644" sId="15">
    <oc r="H16" t="inlineStr">
      <is>
        <t>Not a vendor name</t>
      </is>
    </oc>
    <nc r="H16"/>
  </rcc>
  <rfmt sheetId="15" sqref="H1:XFD1048576">
    <dxf>
      <fill>
        <patternFill patternType="none">
          <bgColor auto="1"/>
        </patternFill>
      </fill>
    </dxf>
  </rfmt>
  <rfmt sheetId="16" sqref="H1:XFD1048576">
    <dxf>
      <fill>
        <patternFill patternType="none">
          <bgColor auto="1"/>
        </patternFill>
      </fill>
    </dxf>
  </rfmt>
  <rcc rId="645" sId="16">
    <oc r="H15" t="inlineStr">
      <is>
        <t>Repeated items</t>
      </is>
    </oc>
    <nc r="H15"/>
  </rcc>
  <rfmt sheetId="17" sqref="I1:XFD1048576">
    <dxf>
      <fill>
        <patternFill patternType="none">
          <bgColor auto="1"/>
        </patternFill>
      </fill>
    </dxf>
  </rfmt>
  <rcc rId="646" sId="17">
    <oc r="I6" t="inlineStr">
      <is>
        <t>Repeated items</t>
      </is>
    </oc>
    <nc r="I6"/>
  </rcc>
  <rfmt sheetId="18" sqref="H1:XFD1048576">
    <dxf>
      <fill>
        <patternFill patternType="none">
          <bgColor auto="1"/>
        </patternFill>
      </fill>
    </dxf>
  </rfmt>
  <rcc rId="647" sId="18">
    <oc r="H23" t="inlineStr">
      <is>
        <t>Name not vendor?</t>
      </is>
    </oc>
    <nc r="H23"/>
  </rcc>
  <rcc rId="648" sId="18">
    <oc r="H26" t="inlineStr">
      <is>
        <t>Name not vendor?</t>
      </is>
    </oc>
    <nc r="H26"/>
  </rcc>
  <rcc rId="649" sId="18">
    <oc r="H33" t="inlineStr">
      <is>
        <t>Name not vendor?</t>
      </is>
    </oc>
    <nc r="H33"/>
  </rcc>
  <rcmt sheetId="20" cell="G66" guid="{00000000-0000-0000-0000-000000000000}" action="delete" author="Robyn Allen"/>
  <rfmt sheetId="20" sqref="H1:XFD1048576">
    <dxf>
      <fill>
        <patternFill patternType="none">
          <bgColor auto="1"/>
        </patternFill>
      </fill>
    </dxf>
  </rfmt>
  <rcc rId="650" sId="20">
    <oc r="H8" t="inlineStr">
      <is>
        <t>Repeated items</t>
      </is>
    </oc>
    <nc r="H8"/>
  </rcc>
  <rcc rId="651" sId="20">
    <oc r="H13" t="inlineStr">
      <is>
        <t>Repeated items</t>
      </is>
    </oc>
    <nc r="H13"/>
  </rcc>
  <rcc rId="652" sId="20">
    <oc r="H21" t="inlineStr">
      <is>
        <t>Repeated items</t>
      </is>
    </oc>
    <nc r="H21"/>
  </rcc>
  <rcc rId="653" sId="20">
    <oc r="H43" t="inlineStr">
      <is>
        <t>Repeated items</t>
      </is>
    </oc>
    <nc r="H43"/>
  </rcc>
  <rcc rId="654" sId="20">
    <oc r="H51" t="inlineStr">
      <is>
        <t>Repeated items</t>
      </is>
    </oc>
    <nc r="H51"/>
  </rcc>
  <rfmt sheetId="20" sqref="A64:XFD71">
    <dxf>
      <fill>
        <patternFill patternType="none">
          <bgColor auto="1"/>
        </patternFill>
      </fill>
    </dxf>
  </rfmt>
  <rfmt sheetId="20" sqref="A1:XFD1048576">
    <dxf>
      <fill>
        <patternFill patternType="none">
          <bgColor auto="1"/>
        </patternFill>
      </fill>
    </dxf>
  </rfmt>
  <rfmt sheetId="7" sqref="A1:XFD1048576">
    <dxf>
      <fill>
        <patternFill patternType="none">
          <bgColor auto="1"/>
        </patternFill>
      </fill>
    </dxf>
  </rfmt>
  <rfmt sheetId="8" sqref="A1:XFD1048576">
    <dxf>
      <fill>
        <patternFill patternType="none">
          <bgColor auto="1"/>
        </patternFill>
      </fill>
    </dxf>
  </rfmt>
  <rfmt sheetId="11" sqref="A1:XFD1048576">
    <dxf>
      <fill>
        <patternFill patternType="none">
          <bgColor auto="1"/>
        </patternFill>
      </fill>
    </dxf>
  </rfmt>
  <rfmt sheetId="15" sqref="A1:XFD1048576">
    <dxf>
      <fill>
        <patternFill patternType="none">
          <bgColor auto="1"/>
        </patternFill>
      </fill>
    </dxf>
  </rfmt>
  <rfmt sheetId="16" sqref="A1:XFD1048576">
    <dxf>
      <fill>
        <patternFill patternType="none">
          <bgColor auto="1"/>
        </patternFill>
      </fill>
    </dxf>
  </rfmt>
  <rfmt sheetId="17" sqref="A1:XFD1048576">
    <dxf>
      <fill>
        <patternFill patternType="none">
          <bgColor auto="1"/>
        </patternFill>
      </fill>
    </dxf>
  </rfmt>
  <rfmt sheetId="18" sqref="A1:XFD1048576">
    <dxf>
      <fill>
        <patternFill patternType="none">
          <bgColor auto="1"/>
        </patternFill>
      </fill>
    </dxf>
  </rfmt>
  <rfmt sheetId="22" sqref="I1:XFD1048576">
    <dxf>
      <fill>
        <patternFill patternType="none">
          <bgColor auto="1"/>
        </patternFill>
      </fill>
    </dxf>
  </rfmt>
  <rcc rId="655" sId="22">
    <oc r="I45" t="inlineStr">
      <is>
        <t>Repeated items</t>
      </is>
    </oc>
    <nc r="I45"/>
  </rcc>
  <rcc rId="656" sId="22">
    <oc r="I49" t="inlineStr">
      <is>
        <t>Repeated items</t>
      </is>
    </oc>
    <nc r="I49"/>
  </rcc>
  <rcc rId="657" sId="22">
    <oc r="I52" t="inlineStr">
      <is>
        <t>Repeated items</t>
      </is>
    </oc>
    <nc r="I52"/>
  </rcc>
  <rcc rId="658" sId="22">
    <oc r="I56" t="inlineStr">
      <is>
        <t>Repeated items</t>
      </is>
    </oc>
    <nc r="I56"/>
  </rcc>
  <rfmt sheetId="22" sqref="A1:XFD1048576">
    <dxf>
      <fill>
        <patternFill patternType="none">
          <bgColor auto="1"/>
        </patternFill>
      </fill>
    </dxf>
  </rfmt>
  <rcc rId="659" sId="22">
    <oc r="H59">
      <f>SUM(H6:H58)</f>
    </oc>
    <nc r="H59">
      <f>SUM(H6:H58)</f>
    </nc>
  </rcc>
  <rfmt sheetId="24" sqref="A31:XFD33">
    <dxf>
      <fill>
        <patternFill patternType="none">
          <bgColor auto="1"/>
        </patternFill>
      </fill>
    </dxf>
  </rfmt>
  <rcc rId="660" sId="24">
    <oc r="I31" t="inlineStr">
      <is>
        <t>Repeated Items</t>
      </is>
    </oc>
    <nc r="I31"/>
  </rcc>
  <rcc rId="661" sId="25">
    <oc r="I9" t="inlineStr">
      <is>
        <t>Personal info</t>
      </is>
    </oc>
    <nc r="I9"/>
  </rcc>
  <rfmt sheetId="25" sqref="A9:XFD9">
    <dxf>
      <fill>
        <patternFill patternType="none">
          <bgColor auto="1"/>
        </patternFill>
      </fill>
    </dxf>
  </rfmt>
  <rcc rId="662" sId="26">
    <oc r="H8" t="inlineStr">
      <is>
        <t>Repeated item</t>
      </is>
    </oc>
    <nc r="H8"/>
  </rcc>
  <rcc rId="663" sId="26">
    <oc r="H10" t="inlineStr">
      <is>
        <t>No description</t>
      </is>
    </oc>
    <nc r="H10"/>
  </rcc>
  <rcc rId="664" sId="26">
    <oc r="H13" t="inlineStr">
      <is>
        <t>No description</t>
      </is>
    </oc>
    <nc r="H13"/>
  </rcc>
  <rfmt sheetId="26" sqref="A1:XFD1048576">
    <dxf>
      <fill>
        <patternFill patternType="none">
          <bgColor auto="1"/>
        </patternFill>
      </fill>
    </dxf>
  </rfmt>
  <rfmt sheetId="27" sqref="A1:XFD1048576">
    <dxf>
      <fill>
        <patternFill patternType="none">
          <bgColor auto="1"/>
        </patternFill>
      </fill>
    </dxf>
  </rfmt>
  <rcmt sheetId="27" cell="G15" guid="{00000000-0000-0000-0000-000000000000}" action="delete" author="Robyn Allen"/>
  <rcc rId="665" sId="31">
    <oc r="H22" t="inlineStr">
      <is>
        <t>Repeated item</t>
      </is>
    </oc>
    <nc r="H22"/>
  </rcc>
  <rfmt sheetId="31" sqref="A1:XFD1048576">
    <dxf>
      <fill>
        <patternFill patternType="none">
          <bgColor auto="1"/>
        </patternFill>
      </fill>
    </dxf>
  </rfmt>
  <rcc rId="666" sId="32">
    <oc r="H10" t="inlineStr">
      <is>
        <t>Repeated items</t>
      </is>
    </oc>
    <nc r="H10"/>
  </rcc>
  <rfmt sheetId="32" sqref="A10:XFD10">
    <dxf>
      <fill>
        <patternFill patternType="none">
          <bgColor auto="1"/>
        </patternFill>
      </fill>
    </dxf>
  </rfmt>
  <rfmt sheetId="32" sqref="A24:XFD24">
    <dxf>
      <fill>
        <patternFill patternType="none">
          <bgColor auto="1"/>
        </patternFill>
      </fill>
    </dxf>
  </rfmt>
  <rcc rId="667" sId="33">
    <oc r="H25" t="inlineStr">
      <is>
        <t>Repeated items</t>
      </is>
    </oc>
    <nc r="H25"/>
  </rcc>
  <rfmt sheetId="33" sqref="A25:XFD27">
    <dxf>
      <fill>
        <patternFill patternType="none">
          <bgColor auto="1"/>
        </patternFill>
      </fill>
    </dxf>
  </rfmt>
  <rcmt sheetId="7" cell="G9" guid="{72CAA1AE-98D0-400D-AFCD-5F2386D065D9}" author="Robyn Allen" newLength="27"/>
  <rcmt sheetId="7" cell="G28" guid="{5708E1DF-795E-4BAA-9A0F-4D65D2621AD2}" author="Robyn Allen" newLength="43"/>
  <rcmt sheetId="7" cell="G44" guid="{CD1C58D6-3F52-4ABA-9C77-8252CF8C1628}" author="Robyn Allen" newLength="27"/>
  <rcmt sheetId="8" cell="C13" guid="{7DF1D1FA-22CA-4EF4-961D-1E745EC9D6FE}" author="Robyn Allen" newLength="36"/>
  <rcmt sheetId="11" cell="H18" guid="{B0F2B8E4-9582-450C-A491-283BC7522917}" author="Robyn Allen" newLength="28"/>
  <rcmt sheetId="11" cell="H25" guid="{094CE48A-8538-4721-87A0-C47CAE649D90}" author="Robyn Allen" newLength="28"/>
  <rcmt sheetId="11" cell="H26" guid="{E7D2D26D-9A6D-44A2-A03A-1CCA72422E46}" author="Robyn Allen" newLength="28"/>
  <rcmt sheetId="14" cell="G23" guid="{AD81DF54-F142-4417-B0DC-1701C33A0BCF}" author="Robyn Allen" newLength="32"/>
  <rcmt sheetId="15" cell="B16" guid="{0D6980D5-7D84-4709-A807-6F5E7A2EF6AA}" author="Robyn Allen" newLength="31"/>
  <rcmt sheetId="16" cell="G15" guid="{8294266E-D7ED-4F71-9174-982A5B0945F7}" author="Robyn Allen" newLength="28"/>
  <rcmt sheetId="16" cell="G16" guid="{21ACF850-3872-40C4-B0CE-EC52FEDC4FE2}" author="Robyn Allen" newLength="28"/>
  <rcmt sheetId="17" cell="H6" guid="{C0416F38-CB04-40DC-A9AC-398B97C6A4EE}" author="Robyn Allen" newLength="28"/>
  <rcmt sheetId="17" cell="H7" guid="{3CEDFED9-844C-46CF-8FC4-0207022305FA}" author="Robyn Allen" newLength="28"/>
  <rcmt sheetId="18" cell="B23" guid="{0F4A055B-F93A-4D60-A002-ACCDDAF895C7}" author="Robyn Allen" newLength="36"/>
  <rcmt sheetId="18" cell="B26" guid="{E9989B75-E239-45D7-8ED6-A2A4F1A48834}" author="Robyn Allen" newLength="36"/>
  <rcmt sheetId="18" cell="B33" guid="{AC0DA93C-3635-4FED-9469-B96C4A10054F}" author="Robyn Allen" newLength="36"/>
  <rcmt sheetId="20" cell="G8" guid="{DBEBECBD-5F40-4DE4-9708-9896DABAA697}" author="Robyn Allen" newLength="28"/>
  <rcmt sheetId="20" cell="G9" guid="{2E07BA28-1E91-4748-9725-765E574881A0}" author="Robyn Allen" newLength="28"/>
  <rcmt sheetId="20" cell="G10" guid="{AD445783-C656-47C1-BDCE-E4CA8BDC7C93}" author="Robyn Allen" newLength="28"/>
  <rcmt sheetId="20" cell="G13" guid="{D1C71D9C-2E87-4A4F-9FDE-865EF04522A2}" author="Robyn Allen" newLength="28"/>
  <rcmt sheetId="20" cell="G21" guid="{E6D30688-F4EA-4384-BBA0-593B3E2129E3}" author="Robyn Allen" newLength="28"/>
  <rcmt sheetId="20" cell="G43" guid="{AB9215CB-F891-4836-8C2C-A9EA1B57EB3C}" author="Robyn Allen" newLength="28"/>
  <rcmt sheetId="20" cell="G44" guid="{3C5EA581-53BB-48E2-8FC2-CC25F5F608DA}" author="Robyn Allen" newLength="28"/>
  <rcmt sheetId="20" cell="G45" guid="{BF47A436-6FE0-445C-9FE6-C3B764A7934F}" author="Robyn Allen" newLength="28"/>
  <rcmt sheetId="20" cell="G46" guid="{D1AC1A2C-06B5-463D-A7A0-5A34D0605F1C}" author="Robyn Allen" newLength="28"/>
  <rcmt sheetId="20" cell="G47" guid="{9CA3B340-6748-4CAD-8394-D601E787A6EE}" author="Robyn Allen" newLength="28"/>
  <rcmt sheetId="20" cell="G48" guid="{F7449CDB-B868-48F0-8A24-00DA3F06221A}" author="Robyn Allen" newLength="28"/>
  <rcmt sheetId="20" cell="G51" guid="{0A17123B-6523-4ABF-9616-63812EB665F9}" author="Robyn Allen" newLength="28"/>
  <rcmt sheetId="20" cell="G52" guid="{5D1AEC3A-DCC8-4089-B1B2-9505E6B4725F}" author="Robyn Allen" newLength="28"/>
  <rcmt sheetId="20" cell="G53" guid="{6D185C1F-857F-4D51-A75D-58F89D04B0BD}" author="Robyn Allen" newLength="28"/>
  <rcmt sheetId="20" cell="G54" guid="{405F8AB4-911A-4F63-947F-64319FBC0CFC}" author="Robyn Allen" newLength="28"/>
  <rcmt sheetId="20" cell="G64" guid="{651868D8-C93F-4936-A956-6D356A12958D}" author="Robyn Allen" newLength="32"/>
  <rcmt sheetId="20" cell="G65" guid="{AE08DAA8-C91A-457F-AD31-A31F2C7340FE}" author="Robyn Allen" newLength="32"/>
  <rcmt sheetId="20" cell="G66" guid="{3F9BE0A2-0EDE-4307-9A67-5AF9367CA906}" author="Robyn Allen" newLength="28"/>
  <rcmt sheetId="20" cell="G67" guid="{45128E91-19F3-4446-B100-C5B4E17BDB27}" author="Robyn Allen" newLength="28"/>
  <rcmt sheetId="20" cell="G68" guid="{C395A7DD-CB8D-4248-98E1-40421358FA09}" author="Robyn Allen" newLength="28"/>
  <rcmt sheetId="20" cell="G69" guid="{8E8EB425-A704-4C82-B7E9-04B3ED7310BD}" author="Robyn Allen" newLength="28"/>
  <rcmt sheetId="20" cell="G70" guid="{08BDDFF9-52FC-4855-92B5-BE0F8293B565}" author="Robyn Allen" newLength="32"/>
  <rcmt sheetId="20" cell="G71" guid="{005FC014-32FC-463F-A004-995D904D0317}" author="Robyn Allen" newLength="28"/>
  <rcmt sheetId="22" cell="H45" guid="{AA514576-C004-407A-8DF6-CF92A9A6AB02}" author="Robyn Allen" newLength="28"/>
  <rcmt sheetId="22" cell="H49" guid="{5C2A9782-3C03-4085-B4AA-EE3F72989F17}" author="Robyn Allen" newLength="28"/>
  <rcmt sheetId="22" cell="H50" guid="{C1884044-E2CC-469A-9369-760DE3C0999B}" author="Robyn Allen" newLength="28"/>
  <rcmt sheetId="22" cell="H52" guid="{5CB398C6-9800-4E8D-80C7-56E7C7970575}" author="Robyn Allen" newLength="28"/>
  <rcmt sheetId="22" cell="H53" guid="{0B300B27-06F5-44F1-B099-BD7B7B5E4232}" author="Robyn Allen" newLength="28"/>
  <rcmt sheetId="22" cell="H54" guid="{403C5137-DD23-42DB-B293-E655CD1CDFEF}" author="Robyn Allen" newLength="28"/>
  <rcmt sheetId="22" cell="H55" guid="{742ED7CE-DC61-4A78-908D-8646679A8B64}" author="Robyn Allen" newLength="28"/>
  <rcmt sheetId="22" cell="H56" guid="{1FB6C21B-B598-4E3C-91A4-CEC5439063F2}" author="Robyn Allen" newLength="28"/>
  <rcmt sheetId="22" cell="H57" guid="{2F089535-E67F-4414-8FBA-615179873240}" author="Robyn Allen" newLength="28"/>
  <rcmt sheetId="24" cell="H31" guid="{CF0A836E-76E4-496F-959F-1D8A61D20215}" author="Robyn Allen" newLength="28"/>
  <rcmt sheetId="24" cell="H32" guid="{6801D5B9-4092-4374-A62E-B2F170CFDC1E}" author="Robyn Allen" newLength="28"/>
  <rcmt sheetId="24" cell="H33" guid="{D4AD9CD7-8E42-4AE3-8DCF-B659757ED9A8}" author="Robyn Allen" newLength="28"/>
  <rcmt sheetId="25" cell="H9" guid="{BFBACB20-043F-46C2-AD8C-433792DC4028}" author="Robyn Allen" newLength="27"/>
  <rcmt sheetId="26" cell="G8" guid="{9B3C6C3F-DE99-48D6-8B72-6B94D790EFF0}" author="Robyn Allen" newLength="27"/>
  <rcmt sheetId="26" cell="G9" guid="{168AB72C-934A-46C3-BF77-9AA2995C02B2}" author="Robyn Allen" newLength="27"/>
  <rcmt sheetId="26" cell="G10" guid="{CC5C9E36-4309-4777-8936-57EBB6650A6D}" author="Robyn Allen" newLength="28"/>
  <rcmt sheetId="26" cell="G13" guid="{043FEAD7-CA4D-48BC-94E4-74FE56AA3098}" author="Robyn Allen" newLength="28"/>
  <rcmt sheetId="31" cell="G22" guid="{8C555BF7-8749-4C2D-8DE1-D416D8D7B204}" author="Robyn Allen" newLength="27"/>
  <rcmt sheetId="31" cell="G23" guid="{523BAC9D-B1B2-4B16-80DD-9DE82804C37F}" author="Robyn Allen" newLength="27"/>
  <rcmt sheetId="32" cell="G10" guid="{9FA42D2C-B0F8-4A54-92F7-F6E01D805824}" author="Robyn Allen" newLength="27"/>
  <rcmt sheetId="32" cell="G24" guid="{039A2C87-B1CF-48A6-97D3-7C30A9DBDB06}" author="Robyn Allen" newLength="27"/>
  <rcmt sheetId="33" cell="G25" guid="{AA693D40-98D2-427C-B157-C6B718BA654D}" author="Robyn Allen" newLength="27"/>
  <rcmt sheetId="33" cell="G27" guid="{C3EAB57E-7348-4178-8E93-B8A6C66AD84B}" author="Robyn Allen" newLength="27"/>
  <rcv guid="{57AB6574-63F2-40B5-BA02-4B403D8BA163}" action="delete"/>
  <rdn rId="0" localSheetId="1" customView="1" name="Z_57AB6574_63F2_40B5_BA02_4B403D8BA163_.wvu.PrintTitles" hidden="1" oldHidden="1">
    <formula>Summary!$2:$2</formula>
    <oldFormula>Summary!$2:$2</oldFormula>
  </rdn>
  <rdn rId="0" localSheetId="2" customView="1" name="Z_57AB6574_63F2_40B5_BA02_4B403D8BA163_.wvu.PrintArea" hidden="1" oldHidden="1">
    <formula>'Arrears-Various'!$A$2:$E$19</formula>
    <oldFormula>'Arrears-Various'!$A$2:$E$19</oldFormula>
  </rdn>
  <rdn rId="0" localSheetId="2" customView="1" name="Z_57AB6574_63F2_40B5_BA02_4B403D8BA163_.wvu.Cols" hidden="1" oldHidden="1">
    <formula>'Arrears-Various'!$C:$C,'Arrears-Various'!$F:$F</formula>
    <oldFormula>'Arrears-Various'!$C:$C,'Arrears-Various'!$F:$F</oldFormula>
  </rdn>
  <rdn rId="0" localSheetId="3" customView="1" name="Z_57AB6574_63F2_40B5_BA02_4B403D8BA163_.wvu.PrintArea" hidden="1" oldHidden="1">
    <formula>'Head 001'!$A$1:$G$17</formula>
    <oldFormula>'Head 001'!$A$1:$G$17</oldFormula>
  </rdn>
  <rdn rId="0" localSheetId="3" customView="1" name="Z_57AB6574_63F2_40B5_BA02_4B403D8BA163_.wvu.Rows" hidden="1" oldHidden="1">
    <formula>'Head 001'!$19:$28</formula>
    <oldFormula>'Head 001'!$19:$28</oldFormula>
  </rdn>
  <rdn rId="0" localSheetId="3" customView="1" name="Z_57AB6574_63F2_40B5_BA02_4B403D8BA163_.wvu.Cols" hidden="1" oldHidden="1">
    <formula>'Head 001'!$C:$C,'Head 001'!$F:$F</formula>
    <oldFormula>'Head 001'!$C:$C,'Head 001'!$F:$F</oldFormula>
  </rdn>
  <rdn rId="0" localSheetId="4" customView="1" name="Z_57AB6574_63F2_40B5_BA02_4B403D8BA163_.wvu.PrintArea" hidden="1" oldHidden="1">
    <formula>'Head 003'!$A$1:$G$11</formula>
    <oldFormula>'Head 003'!$A$1:$G$11</oldFormula>
  </rdn>
  <rdn rId="0" localSheetId="4" customView="1" name="Z_57AB6574_63F2_40B5_BA02_4B403D8BA163_.wvu.Cols" hidden="1" oldHidden="1">
    <formula>'Head 003'!$C:$C,'Head 003'!$F:$F</formula>
    <oldFormula>'Head 003'!$C:$C,'Head 003'!$F:$F</oldFormula>
  </rdn>
  <rdn rId="0" localSheetId="5" customView="1" name="Z_57AB6574_63F2_40B5_BA02_4B403D8BA163_.wvu.PrintArea" hidden="1" oldHidden="1">
    <formula>'Head 005'!$A$1:$G$60</formula>
    <oldFormula>'Head 005'!$A$1:$G$60</oldFormula>
  </rdn>
  <rdn rId="0" localSheetId="5" customView="1" name="Z_57AB6574_63F2_40B5_BA02_4B403D8BA163_.wvu.PrintTitles" hidden="1" oldHidden="1">
    <formula>'Head 005'!$1:$2</formula>
    <oldFormula>'Head 005'!$1:$2</oldFormula>
  </rdn>
  <rdn rId="0" localSheetId="5" customView="1" name="Z_57AB6574_63F2_40B5_BA02_4B403D8BA163_.wvu.Cols" hidden="1" oldHidden="1">
    <formula>'Head 005'!$C:$C,'Head 005'!$F:$F</formula>
    <oldFormula>'Head 005'!$C:$C,'Head 005'!$F:$F</oldFormula>
  </rdn>
  <rdn rId="0" localSheetId="5" customView="1" name="Z_57AB6574_63F2_40B5_BA02_4B403D8BA163_.wvu.FilterData" hidden="1" oldHidden="1">
    <formula>'Head 005'!$A$6:$G$60</formula>
    <oldFormula>'Head 005'!$A$6:$G$60</oldFormula>
  </rdn>
  <rdn rId="0" localSheetId="6" customView="1" name="Z_57AB6574_63F2_40B5_BA02_4B403D8BA163_.wvu.PrintArea" hidden="1" oldHidden="1">
    <formula>'Head 006'!$A$1:$G$12</formula>
    <oldFormula>'Head 006'!$A$1:$G$12</oldFormula>
  </rdn>
  <rdn rId="0" localSheetId="6" customView="1" name="Z_57AB6574_63F2_40B5_BA02_4B403D8BA163_.wvu.Cols" hidden="1" oldHidden="1">
    <formula>'Head 006'!$C:$C,'Head 006'!$F:$F</formula>
    <oldFormula>'Head 006'!$C:$C,'Head 006'!$F:$F</oldFormula>
  </rdn>
  <rdn rId="0" localSheetId="7" customView="1" name="Z_57AB6574_63F2_40B5_BA02_4B403D8BA163_.wvu.PrintArea" hidden="1" oldHidden="1">
    <formula>'Head 007'!$A$1:$G$51</formula>
    <oldFormula>'Head 007'!$A$1:$G$51</oldFormula>
  </rdn>
  <rdn rId="0" localSheetId="7" customView="1" name="Z_57AB6574_63F2_40B5_BA02_4B403D8BA163_.wvu.PrintTitles" hidden="1" oldHidden="1">
    <formula>'Head 007'!$1:$2</formula>
    <oldFormula>'Head 007'!$1:$2</oldFormula>
  </rdn>
  <rdn rId="0" localSheetId="7" customView="1" name="Z_57AB6574_63F2_40B5_BA02_4B403D8BA163_.wvu.Cols" hidden="1" oldHidden="1">
    <formula>'Head 007'!$C:$C,'Head 007'!$F:$F</formula>
    <oldFormula>'Head 007'!$C:$C,'Head 007'!$F:$F</oldFormula>
  </rdn>
  <rdn rId="0" localSheetId="8" customView="1" name="Z_57AB6574_63F2_40B5_BA02_4B403D8BA163_.wvu.PrintArea" hidden="1" oldHidden="1">
    <formula>'Head 010'!$A$1:$H$29</formula>
    <oldFormula>'Head 010'!$A$1:$H$29</oldFormula>
  </rdn>
  <rdn rId="0" localSheetId="8" customView="1" name="Z_57AB6574_63F2_40B5_BA02_4B403D8BA163_.wvu.PrintTitles" hidden="1" oldHidden="1">
    <formula>'Head 010'!$1:$2</formula>
    <oldFormula>'Head 010'!$1:$2</oldFormula>
  </rdn>
  <rdn rId="0" localSheetId="8" customView="1" name="Z_57AB6574_63F2_40B5_BA02_4B403D8BA163_.wvu.Cols" hidden="1" oldHidden="1">
    <formula>'Head 010'!$B:$B,'Head 010'!$D:$D,'Head 010'!$G:$G</formula>
    <oldFormula>'Head 010'!$B:$B,'Head 010'!$D:$D,'Head 010'!$G:$G</oldFormula>
  </rdn>
  <rdn rId="0" localSheetId="9" customView="1" name="Z_57AB6574_63F2_40B5_BA02_4B403D8BA163_.wvu.PrintArea" hidden="1" oldHidden="1">
    <formula>'Head 012'!$A$1:$G$10</formula>
    <oldFormula>'Head 012'!$A$1:$G$10</oldFormula>
  </rdn>
  <rdn rId="0" localSheetId="9" customView="1" name="Z_57AB6574_63F2_40B5_BA02_4B403D8BA163_.wvu.Rows" hidden="1" oldHidden="1">
    <formula>'Head 012'!$10:$13</formula>
    <oldFormula>'Head 012'!$10:$13</oldFormula>
  </rdn>
  <rdn rId="0" localSheetId="9" customView="1" name="Z_57AB6574_63F2_40B5_BA02_4B403D8BA163_.wvu.Cols" hidden="1" oldHidden="1">
    <formula>'Head 012'!$C:$C,'Head 012'!$F:$F</formula>
    <oldFormula>'Head 012'!$C:$C,'Head 012'!$F:$F</oldFormula>
  </rdn>
  <rdn rId="0" localSheetId="10" customView="1" name="Z_57AB6574_63F2_40B5_BA02_4B403D8BA163_.wvu.PrintArea" hidden="1" oldHidden="1">
    <formula>'Head 013'!$A$1:$G$15</formula>
    <oldFormula>'Head 013'!$A$1:$G$15</oldFormula>
  </rdn>
  <rdn rId="0" localSheetId="10" customView="1" name="Z_57AB6574_63F2_40B5_BA02_4B403D8BA163_.wvu.Cols" hidden="1" oldHidden="1">
    <formula>'Head 013'!$C:$C,'Head 013'!$F:$F</formula>
    <oldFormula>'Head 013'!$C:$C,'Head 013'!$F:$F</oldFormula>
  </rdn>
  <rdn rId="0" localSheetId="11" customView="1" name="Z_57AB6574_63F2_40B5_BA02_4B403D8BA163_.wvu.PrintArea" hidden="1" oldHidden="1">
    <formula>'Head 018'!$A$1:$H$30</formula>
    <oldFormula>'Head 018'!$A$1:$H$30</oldFormula>
  </rdn>
  <rdn rId="0" localSheetId="11" customView="1" name="Z_57AB6574_63F2_40B5_BA02_4B403D8BA163_.wvu.PrintTitles" hidden="1" oldHidden="1">
    <formula>'Head 018'!$1:$2</formula>
    <oldFormula>'Head 018'!$1:$2</oldFormula>
  </rdn>
  <rdn rId="0" localSheetId="11" customView="1" name="Z_57AB6574_63F2_40B5_BA02_4B403D8BA163_.wvu.Cols" hidden="1" oldHidden="1">
    <formula>'Head 018'!$B:$B,'Head 018'!$D:$D,'Head 018'!$G:$G</formula>
    <oldFormula>'Head 018'!$B:$B,'Head 018'!$D:$D,'Head 018'!$G:$G</oldFormula>
  </rdn>
  <rdn rId="0" localSheetId="12" customView="1" name="Z_57AB6574_63F2_40B5_BA02_4B403D8BA163_.wvu.PrintArea" hidden="1" oldHidden="1">
    <formula>'Head 019'!$A$1:$G$8</formula>
    <oldFormula>'Head 019'!$A$1:$G$8</oldFormula>
  </rdn>
  <rdn rId="0" localSheetId="12" customView="1" name="Z_57AB6574_63F2_40B5_BA02_4B403D8BA163_.wvu.Cols" hidden="1" oldHidden="1">
    <formula>'Head 019'!$C:$C,'Head 019'!$F:$F</formula>
    <oldFormula>'Head 019'!$C:$C,'Head 019'!$F:$F</oldFormula>
  </rdn>
  <rdn rId="0" localSheetId="13" customView="1" name="Z_57AB6574_63F2_40B5_BA02_4B403D8BA163_.wvu.PrintArea" hidden="1" oldHidden="1">
    <formula>'Head 021'!$A$1:$G$17</formula>
    <oldFormula>'Head 021'!$A$1:$G$17</oldFormula>
  </rdn>
  <rdn rId="0" localSheetId="13" customView="1" name="Z_57AB6574_63F2_40B5_BA02_4B403D8BA163_.wvu.Rows" hidden="1" oldHidden="1">
    <formula>'Head 021'!$1:$1</formula>
    <oldFormula>'Head 021'!$1:$1</oldFormula>
  </rdn>
  <rdn rId="0" localSheetId="13" customView="1" name="Z_57AB6574_63F2_40B5_BA02_4B403D8BA163_.wvu.Cols" hidden="1" oldHidden="1">
    <formula>'Head 021'!$C:$C,'Head 021'!$F:$F</formula>
    <oldFormula>'Head 021'!$C:$C,'Head 021'!$F:$F</oldFormula>
  </rdn>
  <rdn rId="0" localSheetId="14" customView="1" name="Z_57AB6574_63F2_40B5_BA02_4B403D8BA163_.wvu.PrintArea" hidden="1" oldHidden="1">
    <formula>'Head 022'!$A$1:$G$24</formula>
    <oldFormula>'Head 022'!$A$1:$G$24</oldFormula>
  </rdn>
  <rdn rId="0" localSheetId="14" customView="1" name="Z_57AB6574_63F2_40B5_BA02_4B403D8BA163_.wvu.Rows" hidden="1" oldHidden="1">
    <formula>'Head 022'!$1:$1</formula>
    <oldFormula>'Head 022'!$1:$1</oldFormula>
  </rdn>
  <rdn rId="0" localSheetId="14" customView="1" name="Z_57AB6574_63F2_40B5_BA02_4B403D8BA163_.wvu.Cols" hidden="1" oldHidden="1">
    <formula>'Head 022'!$C:$C,'Head 022'!$F:$F</formula>
    <oldFormula>'Head 022'!$C:$C,'Head 022'!$F:$F</oldFormula>
  </rdn>
  <rdn rId="0" localSheetId="15" customView="1" name="Z_57AB6574_63F2_40B5_BA02_4B403D8BA163_.wvu.PrintArea" hidden="1" oldHidden="1">
    <formula>'Head 023'!$A$1:$G$32</formula>
    <oldFormula>'Head 023'!$A$1:$G$32</oldFormula>
  </rdn>
  <rdn rId="0" localSheetId="15" customView="1" name="Z_57AB6574_63F2_40B5_BA02_4B403D8BA163_.wvu.PrintTitles" hidden="1" oldHidden="1">
    <formula>'Head 023'!$1:$2</formula>
    <oldFormula>'Head 023'!$1:$2</oldFormula>
  </rdn>
  <rdn rId="0" localSheetId="15" customView="1" name="Z_57AB6574_63F2_40B5_BA02_4B403D8BA163_.wvu.Cols" hidden="1" oldHidden="1">
    <formula>'Head 023'!$C:$C,'Head 023'!$F:$F</formula>
    <oldFormula>'Head 023'!$C:$C,'Head 023'!$F:$F</oldFormula>
  </rdn>
  <rdn rId="0" localSheetId="16" customView="1" name="Z_57AB6574_63F2_40B5_BA02_4B403D8BA163_.wvu.PrintArea" hidden="1" oldHidden="1">
    <formula>'Head 028'!$A$1:$G$18</formula>
    <oldFormula>'Head 028'!$A$1:$G$18</oldFormula>
  </rdn>
  <rdn rId="0" localSheetId="16" customView="1" name="Z_57AB6574_63F2_40B5_BA02_4B403D8BA163_.wvu.Rows" hidden="1" oldHidden="1">
    <formula>'Head 028'!$1:$1</formula>
    <oldFormula>'Head 028'!$1:$1</oldFormula>
  </rdn>
  <rdn rId="0" localSheetId="16" customView="1" name="Z_57AB6574_63F2_40B5_BA02_4B403D8BA163_.wvu.Cols" hidden="1" oldHidden="1">
    <formula>'Head 028'!$C:$C,'Head 028'!$F:$F</formula>
    <oldFormula>'Head 028'!$C:$C,'Head 028'!$F:$F</oldFormula>
  </rdn>
  <rdn rId="0" localSheetId="17" customView="1" name="Z_57AB6574_63F2_40B5_BA02_4B403D8BA163_.wvu.PrintArea" hidden="1" oldHidden="1">
    <formula>'Head 029'!$A$1:$H$21</formula>
    <oldFormula>'Head 029'!$A$1:$H$21</oldFormula>
  </rdn>
  <rdn rId="0" localSheetId="17" customView="1" name="Z_57AB6574_63F2_40B5_BA02_4B403D8BA163_.wvu.Cols" hidden="1" oldHidden="1">
    <formula>'Head 029'!$B:$B,'Head 029'!$E:$F</formula>
    <oldFormula>'Head 029'!$B:$B,'Head 029'!$E:$F</oldFormula>
  </rdn>
  <rdn rId="0" localSheetId="18" customView="1" name="Z_57AB6574_63F2_40B5_BA02_4B403D8BA163_.wvu.PrintArea" hidden="1" oldHidden="1">
    <formula>'Head 030'!$A$1:$G$34</formula>
    <oldFormula>'Head 030'!$A$1:$G$34</oldFormula>
  </rdn>
  <rdn rId="0" localSheetId="18" customView="1" name="Z_57AB6574_63F2_40B5_BA02_4B403D8BA163_.wvu.PrintTitles" hidden="1" oldHidden="1">
    <formula>'Head 030'!$1:$2</formula>
    <oldFormula>'Head 030'!$1:$2</oldFormula>
  </rdn>
  <rdn rId="0" localSheetId="18" customView="1" name="Z_57AB6574_63F2_40B5_BA02_4B403D8BA163_.wvu.Cols" hidden="1" oldHidden="1">
    <formula>'Head 030'!$C:$C,'Head 030'!$F:$F</formula>
    <oldFormula>'Head 030'!$C:$C,'Head 030'!$F:$F</oldFormula>
  </rdn>
  <rdn rId="0" localSheetId="19" customView="1" name="Z_57AB6574_63F2_40B5_BA02_4B403D8BA163_.wvu.PrintArea" hidden="1" oldHidden="1">
    <formula>'Head 031'!$A$1:$G$9</formula>
    <oldFormula>'Head 031'!$A$1:$G$9</oldFormula>
  </rdn>
  <rdn rId="0" localSheetId="19" customView="1" name="Z_57AB6574_63F2_40B5_BA02_4B403D8BA163_.wvu.Cols" hidden="1" oldHidden="1">
    <formula>'Head 031'!$C:$C,'Head 031'!$F:$F</formula>
    <oldFormula>'Head 031'!$C:$C,'Head 031'!$F:$F</oldFormula>
  </rdn>
  <rdn rId="0" localSheetId="20" customView="1" name="Z_57AB6574_63F2_40B5_BA02_4B403D8BA163_.wvu.PrintArea" hidden="1" oldHidden="1">
    <formula>'Head 032'!$A$1:$G$72</formula>
    <oldFormula>'Head 032'!$A$1:$G$72</oldFormula>
  </rdn>
  <rdn rId="0" localSheetId="20" customView="1" name="Z_57AB6574_63F2_40B5_BA02_4B403D8BA163_.wvu.PrintTitles" hidden="1" oldHidden="1">
    <formula>'Head 032'!$1:$2</formula>
    <oldFormula>'Head 032'!$1:$2</oldFormula>
  </rdn>
  <rdn rId="0" localSheetId="20" customView="1" name="Z_57AB6574_63F2_40B5_BA02_4B403D8BA163_.wvu.Cols" hidden="1" oldHidden="1">
    <formula>'Head 032'!$C:$C,'Head 032'!$F:$F</formula>
    <oldFormula>'Head 032'!$C:$C,'Head 032'!$F:$F</oldFormula>
  </rdn>
  <rdn rId="0" localSheetId="21" customView="1" name="Z_57AB6574_63F2_40B5_BA02_4B403D8BA163_.wvu.PrintArea" hidden="1" oldHidden="1">
    <formula>'Head 033'!$A$1:$G$14</formula>
    <oldFormula>'Head 033'!$A$1:$G$14</oldFormula>
  </rdn>
  <rdn rId="0" localSheetId="21" customView="1" name="Z_57AB6574_63F2_40B5_BA02_4B403D8BA163_.wvu.Rows" hidden="1" oldHidden="1">
    <formula>'Head 033'!$1:$1</formula>
    <oldFormula>'Head 033'!$1:$1</oldFormula>
  </rdn>
  <rdn rId="0" localSheetId="21" customView="1" name="Z_57AB6574_63F2_40B5_BA02_4B403D8BA163_.wvu.Cols" hidden="1" oldHidden="1">
    <formula>'Head 033'!$C:$C,'Head 033'!$F:$F</formula>
    <oldFormula>'Head 033'!$C:$C,'Head 033'!$F:$F</oldFormula>
  </rdn>
  <rdn rId="0" localSheetId="22" customView="1" name="Z_57AB6574_63F2_40B5_BA02_4B403D8BA163_.wvu.PrintArea" hidden="1" oldHidden="1">
    <formula>'Head 035'!$A$1:$H$60</formula>
    <oldFormula>'Head 035'!$A$1:$H$60</oldFormula>
  </rdn>
  <rdn rId="0" localSheetId="22" customView="1" name="Z_57AB6574_63F2_40B5_BA02_4B403D8BA163_.wvu.PrintTitles" hidden="1" oldHidden="1">
    <formula>'Head 035'!$1:$2</formula>
    <oldFormula>'Head 035'!$1:$2</oldFormula>
  </rdn>
  <rdn rId="0" localSheetId="22" customView="1" name="Z_57AB6574_63F2_40B5_BA02_4B403D8BA163_.wvu.Cols" hidden="1" oldHidden="1">
    <formula>'Head 035'!$B:$B,'Head 035'!$D:$D,'Head 035'!$G:$G</formula>
    <oldFormula>'Head 035'!$B:$B,'Head 035'!$D:$D,'Head 035'!$G:$G</oldFormula>
  </rdn>
  <rdn rId="0" localSheetId="23" customView="1" name="Z_57AB6574_63F2_40B5_BA02_4B403D8BA163_.wvu.PrintArea" hidden="1" oldHidden="1">
    <formula>'Head 037'!$A$1:$H$39</formula>
    <oldFormula>'Head 037'!$A$1:$H$39</oldFormula>
  </rdn>
  <rdn rId="0" localSheetId="23" customView="1" name="Z_57AB6574_63F2_40B5_BA02_4B403D8BA163_.wvu.Cols" hidden="1" oldHidden="1">
    <formula>'Head 037'!$B:$B,'Head 037'!$D:$D,'Head 037'!$G:$G</formula>
    <oldFormula>'Head 037'!$B:$B,'Head 037'!$D:$D,'Head 037'!$G:$G</oldFormula>
  </rdn>
  <rdn rId="0" localSheetId="24" customView="1" name="Z_57AB6574_63F2_40B5_BA02_4B403D8BA163_.wvu.PrintArea" hidden="1" oldHidden="1">
    <formula>'Head 038'!$A$1:$H$64</formula>
    <oldFormula>'Head 038'!$A$1:$H$64</oldFormula>
  </rdn>
  <rdn rId="0" localSheetId="24" customView="1" name="Z_57AB6574_63F2_40B5_BA02_4B403D8BA163_.wvu.PrintTitles" hidden="1" oldHidden="1">
    <formula>'Head 038'!$1:$2</formula>
    <oldFormula>'Head 038'!$1:$2</oldFormula>
  </rdn>
  <rdn rId="0" localSheetId="24" customView="1" name="Z_57AB6574_63F2_40B5_BA02_4B403D8BA163_.wvu.Cols" hidden="1" oldHidden="1">
    <formula>'Head 038'!$A:$A,'Head 038'!$D:$D,'Head 038'!$G:$G</formula>
    <oldFormula>'Head 038'!$A:$A,'Head 038'!$D:$D,'Head 038'!$G:$G</oldFormula>
  </rdn>
  <rdn rId="0" localSheetId="25" customView="1" name="Z_57AB6574_63F2_40B5_BA02_4B403D8BA163_.wvu.PrintArea" hidden="1" oldHidden="1">
    <formula>'Head 040'!$A$1:$H$11</formula>
    <oldFormula>'Head 040'!$A$1:$H$11</oldFormula>
  </rdn>
  <rdn rId="0" localSheetId="25" customView="1" name="Z_57AB6574_63F2_40B5_BA02_4B403D8BA163_.wvu.Cols" hidden="1" oldHidden="1">
    <formula>'Head 040'!$B:$B,'Head 040'!$D:$D,'Head 040'!$G:$G</formula>
    <oldFormula>'Head 040'!$B:$B,'Head 040'!$D:$D,'Head 040'!$G:$G</oldFormula>
  </rdn>
  <rdn rId="0" localSheetId="26" customView="1" name="Z_57AB6574_63F2_40B5_BA02_4B403D8BA163_.wvu.PrintArea" hidden="1" oldHidden="1">
    <formula>'Head 048'!$A$1:$G$14</formula>
    <oldFormula>'Head 048'!$A$1:$G$14</oldFormula>
  </rdn>
  <rdn rId="0" localSheetId="26" customView="1" name="Z_57AB6574_63F2_40B5_BA02_4B403D8BA163_.wvu.Rows" hidden="1" oldHidden="1">
    <formula>'Head 048'!$1:$1</formula>
    <oldFormula>'Head 048'!$1:$1</oldFormula>
  </rdn>
  <rdn rId="0" localSheetId="26" customView="1" name="Z_57AB6574_63F2_40B5_BA02_4B403D8BA163_.wvu.Cols" hidden="1" oldHidden="1">
    <formula>'Head 048'!$C:$C,'Head 048'!$F:$F</formula>
    <oldFormula>'Head 048'!$C:$C,'Head 048'!$F:$F</oldFormula>
  </rdn>
  <rdn rId="0" localSheetId="27" customView="1" name="Z_57AB6574_63F2_40B5_BA02_4B403D8BA163_.wvu.PrintArea" hidden="1" oldHidden="1">
    <formula>'Head 049'!$A$1:$G$16</formula>
    <oldFormula>'Head 049'!$A$1:$G$16</oldFormula>
  </rdn>
  <rdn rId="0" localSheetId="27" customView="1" name="Z_57AB6574_63F2_40B5_BA02_4B403D8BA163_.wvu.Rows" hidden="1" oldHidden="1">
    <formula>'Head 049'!$1:$1</formula>
    <oldFormula>'Head 049'!$1:$1</oldFormula>
  </rdn>
  <rdn rId="0" localSheetId="27" customView="1" name="Z_57AB6574_63F2_40B5_BA02_4B403D8BA163_.wvu.Cols" hidden="1" oldHidden="1">
    <formula>'Head 049'!$C:$C,'Head 049'!$F:$F</formula>
    <oldFormula>'Head 049'!$C:$C,'Head 049'!$F:$F</oldFormula>
  </rdn>
  <rdn rId="0" localSheetId="28" customView="1" name="Z_57AB6574_63F2_40B5_BA02_4B403D8BA163_.wvu.PrintArea" hidden="1" oldHidden="1">
    <formula>'Head 051'!$A$1:$G$11</formula>
    <oldFormula>'Head 051'!$A$1:$G$11</oldFormula>
  </rdn>
  <rdn rId="0" localSheetId="28" customView="1" name="Z_57AB6574_63F2_40B5_BA02_4B403D8BA163_.wvu.Rows" hidden="1" oldHidden="1">
    <formula>'Head 051'!$1:$1</formula>
    <oldFormula>'Head 051'!$1:$1</oldFormula>
  </rdn>
  <rdn rId="0" localSheetId="28" customView="1" name="Z_57AB6574_63F2_40B5_BA02_4B403D8BA163_.wvu.Cols" hidden="1" oldHidden="1">
    <formula>'Head 051'!$C:$C,'Head 051'!$F:$F</formula>
    <oldFormula>'Head 051'!$C:$C,'Head 051'!$F:$F</oldFormula>
  </rdn>
  <rdn rId="0" localSheetId="29" customView="1" name="Z_57AB6574_63F2_40B5_BA02_4B403D8BA163_.wvu.PrintArea" hidden="1" oldHidden="1">
    <formula>'Head 053'!$A$1:$G$10</formula>
    <oldFormula>'Head 053'!$A$1:$G$10</oldFormula>
  </rdn>
  <rdn rId="0" localSheetId="29" customView="1" name="Z_57AB6574_63F2_40B5_BA02_4B403D8BA163_.wvu.Rows" hidden="1" oldHidden="1">
    <formula>'Head 053'!$1:$1</formula>
    <oldFormula>'Head 053'!$1:$1</oldFormula>
  </rdn>
  <rdn rId="0" localSheetId="29" customView="1" name="Z_57AB6574_63F2_40B5_BA02_4B403D8BA163_.wvu.Cols" hidden="1" oldHidden="1">
    <formula>'Head 053'!$C:$C,'Head 053'!$F:$F</formula>
    <oldFormula>'Head 053'!$C:$C,'Head 053'!$F:$F</oldFormula>
  </rdn>
  <rdn rId="0" localSheetId="30" customView="1" name="Z_57AB6574_63F2_40B5_BA02_4B403D8BA163_.wvu.PrintArea" hidden="1" oldHidden="1">
    <formula>'Head 054'!$A$1:$F$22</formula>
    <oldFormula>'Head 054'!$A$1:$F$22</oldFormula>
  </rdn>
  <rdn rId="0" localSheetId="30" customView="1" name="Z_57AB6574_63F2_40B5_BA02_4B403D8BA163_.wvu.Rows" hidden="1" oldHidden="1">
    <formula>'Head 054'!$1:$1</formula>
    <oldFormula>'Head 054'!$1:$1</oldFormula>
  </rdn>
  <rdn rId="0" localSheetId="30" customView="1" name="Z_57AB6574_63F2_40B5_BA02_4B403D8BA163_.wvu.Cols" hidden="1" oldHidden="1">
    <formula>'Head 054'!$E:$E</formula>
    <oldFormula>'Head 054'!$E:$E</oldFormula>
  </rdn>
  <rdn rId="0" localSheetId="31" customView="1" name="Z_57AB6574_63F2_40B5_BA02_4B403D8BA163_.wvu.PrintArea" hidden="1" oldHidden="1">
    <formula>'Head 056'!$A$1:$H$48</formula>
    <oldFormula>'Head 056'!$A$1:$H$48</oldFormula>
  </rdn>
  <rdn rId="0" localSheetId="31" customView="1" name="Z_57AB6574_63F2_40B5_BA02_4B403D8BA163_.wvu.Rows" hidden="1" oldHidden="1">
    <formula>'Head 056'!$28:$36</formula>
    <oldFormula>'Head 056'!$28:$36</oldFormula>
  </rdn>
  <rdn rId="0" localSheetId="31" customView="1" name="Z_57AB6574_63F2_40B5_BA02_4B403D8BA163_.wvu.Cols" hidden="1" oldHidden="1">
    <formula>'Head 056'!$C:$C,'Head 056'!$F:$F</formula>
    <oldFormula>'Head 056'!$C:$C,'Head 056'!$F:$F</oldFormula>
  </rdn>
  <rdn rId="0" localSheetId="32" customView="1" name="Z_57AB6574_63F2_40B5_BA02_4B403D8BA163_.wvu.PrintArea" hidden="1" oldHidden="1">
    <formula>'Head 057'!$A$1:$G$26</formula>
    <oldFormula>'Head 057'!$A$1:$G$26</oldFormula>
  </rdn>
  <rdn rId="0" localSheetId="32" customView="1" name="Z_57AB6574_63F2_40B5_BA02_4B403D8BA163_.wvu.PrintTitles" hidden="1" oldHidden="1">
    <formula>'Head 057'!$1:$2</formula>
    <oldFormula>'Head 057'!$1:$2</oldFormula>
  </rdn>
  <rdn rId="0" localSheetId="32" customView="1" name="Z_57AB6574_63F2_40B5_BA02_4B403D8BA163_.wvu.Rows" hidden="1" oldHidden="1">
    <formula>'Head 057'!$28:$29,'Head 057'!$32:$35</formula>
    <oldFormula>'Head 057'!$28:$29,'Head 057'!$32:$35</oldFormula>
  </rdn>
  <rdn rId="0" localSheetId="32" customView="1" name="Z_57AB6574_63F2_40B5_BA02_4B403D8BA163_.wvu.Cols" hidden="1" oldHidden="1">
    <formula>'Head 057'!$C:$C,'Head 057'!$F:$F</formula>
    <oldFormula>'Head 057'!$C:$C,'Head 057'!$F:$F</oldFormula>
  </rdn>
  <rdn rId="0" localSheetId="33" customView="1" name="Z_57AB6574_63F2_40B5_BA02_4B403D8BA163_.wvu.PrintArea" hidden="1" oldHidden="1">
    <formula>'Head 058'!$A$1:$G$33</formula>
    <oldFormula>'Head 058'!$A$1:$G$33</oldFormula>
  </rdn>
  <rdn rId="0" localSheetId="33" customView="1" name="Z_57AB6574_63F2_40B5_BA02_4B403D8BA163_.wvu.PrintTitles" hidden="1" oldHidden="1">
    <formula>'Head 058'!$1:$2</formula>
    <oldFormula>'Head 058'!$1:$2</oldFormula>
  </rdn>
  <rdn rId="0" localSheetId="33" customView="1" name="Z_57AB6574_63F2_40B5_BA02_4B403D8BA163_.wvu.Rows" hidden="1" oldHidden="1">
    <formula>'Head 058'!$36:$45</formula>
    <oldFormula>'Head 058'!$36:$45</oldFormula>
  </rdn>
  <rdn rId="0" localSheetId="33" customView="1" name="Z_57AB6574_63F2_40B5_BA02_4B403D8BA163_.wvu.Cols" hidden="1" oldHidden="1">
    <formula>'Head 058'!$C:$C,'Head 058'!$F:$F</formula>
    <oldFormula>'Head 058'!$C:$C,'Head 058'!$F:$F</oldFormula>
  </rdn>
  <rdn rId="0" localSheetId="34" customView="1" name="Z_57AB6574_63F2_40B5_BA02_4B403D8BA163_.wvu.PrintArea" hidden="1" oldHidden="1">
    <formula>'Head 060'!$A$1:$G$13</formula>
    <oldFormula>'Head 060'!$A$1:$G$13</oldFormula>
  </rdn>
  <rdn rId="0" localSheetId="34" customView="1" name="Z_57AB6574_63F2_40B5_BA02_4B403D8BA163_.wvu.Rows" hidden="1" oldHidden="1">
    <formula>'Head 060'!$1:$1</formula>
    <oldFormula>'Head 060'!$1:$1</oldFormula>
  </rdn>
  <rdn rId="0" localSheetId="34" customView="1" name="Z_57AB6574_63F2_40B5_BA02_4B403D8BA163_.wvu.Cols" hidden="1" oldHidden="1">
    <formula>'Head 060'!$C:$C,'Head 060'!$F:$F</formula>
    <oldFormula>'Head 060'!$C:$C,'Head 060'!$F:$F</oldFormula>
  </rdn>
  <rdn rId="0" localSheetId="35" customView="1" name="Z_57AB6574_63F2_40B5_BA02_4B403D8BA163_.wvu.PrintArea" hidden="1" oldHidden="1">
    <formula>'Head 065'!$A$1:$G$30</formula>
    <oldFormula>'Head 065'!$A$1:$G$30</oldFormula>
  </rdn>
  <rdn rId="0" localSheetId="35" customView="1" name="Z_57AB6574_63F2_40B5_BA02_4B403D8BA163_.wvu.Cols" hidden="1" oldHidden="1">
    <formula>'Head 065'!$C:$C,'Head 065'!$F:$F</formula>
    <oldFormula>'Head 065'!$C:$C,'Head 065'!$F:$F</oldFormula>
  </rdn>
  <rdn rId="0" localSheetId="36" customView="1" name="Z_57AB6574_63F2_40B5_BA02_4B403D8BA163_.wvu.PrintArea" hidden="1" oldHidden="1">
    <formula>'Head 70'!$A$1:$G$11</formula>
    <oldFormula>'Head 70'!$A$1:$G$11</oldFormula>
  </rdn>
  <rdn rId="0" localSheetId="36" customView="1" name="Z_57AB6574_63F2_40B5_BA02_4B403D8BA163_.wvu.Rows" hidden="1" oldHidden="1">
    <formula>'Head 70'!$1:$1</formula>
    <oldFormula>'Head 70'!$1:$1</oldFormula>
  </rdn>
  <rdn rId="0" localSheetId="36" customView="1" name="Z_57AB6574_63F2_40B5_BA02_4B403D8BA163_.wvu.Cols" hidden="1" oldHidden="1">
    <formula>'Head 70'!$C:$C,'Head 70'!$F:$F</formula>
    <oldFormula>'Head 70'!$C:$C,'Head 70'!$F:$F</oldFormula>
  </rdn>
  <rdn rId="0" localSheetId="37" customView="1" name="Z_57AB6574_63F2_40B5_BA02_4B403D8BA163_.wvu.PrintArea" hidden="1" oldHidden="1">
    <formula>'Head 072'!$A$1:$G$9</formula>
    <oldFormula>'Head 072'!$A$1:$G$9</oldFormula>
  </rdn>
  <rdn rId="0" localSheetId="37" customView="1" name="Z_57AB6574_63F2_40B5_BA02_4B403D8BA163_.wvu.Rows" hidden="1" oldHidden="1">
    <formula>'Head 072'!$1:$1</formula>
    <oldFormula>'Head 072'!$1:$1</oldFormula>
  </rdn>
  <rdn rId="0" localSheetId="37" customView="1" name="Z_57AB6574_63F2_40B5_BA02_4B403D8BA163_.wvu.Cols" hidden="1" oldHidden="1">
    <formula>'Head 072'!$C:$C,'Head 072'!$F:$F</formula>
    <oldFormula>'Head 072'!$C:$C,'Head 072'!$F:$F</oldFormula>
  </rdn>
  <rdn rId="0" localSheetId="38" customView="1" name="Z_57AB6574_63F2_40B5_BA02_4B403D8BA163_.wvu.PrintArea" hidden="1" oldHidden="1">
    <formula>'Head 073'!$A$1:$G$33</formula>
    <oldFormula>'Head 073'!$A$1:$G$33</oldFormula>
  </rdn>
  <rdn rId="0" localSheetId="38" customView="1" name="Z_57AB6574_63F2_40B5_BA02_4B403D8BA163_.wvu.PrintTitles" hidden="1" oldHidden="1">
    <formula>'Head 073'!$1:$2</formula>
    <oldFormula>'Head 073'!$1:$2</oldFormula>
  </rdn>
  <rdn rId="0" localSheetId="38" customView="1" name="Z_57AB6574_63F2_40B5_BA02_4B403D8BA163_.wvu.Cols" hidden="1" oldHidden="1">
    <formula>'Head 073'!$C:$C,'Head 073'!$F:$F,'Head 073'!$H:$H</formula>
    <oldFormula>'Head 073'!$C:$C,'Head 073'!$F:$F,'Head 073'!$H:$H</oldFormula>
  </rdn>
  <rdn rId="0" localSheetId="39" customView="1" name="Z_57AB6574_63F2_40B5_BA02_4B403D8BA163_.wvu.PrintArea" hidden="1" oldHidden="1">
    <formula>'Head 074'!$A$1:$G$11</formula>
    <oldFormula>'Head 074'!$A$1:$G$11</oldFormula>
  </rdn>
  <rdn rId="0" localSheetId="39" customView="1" name="Z_57AB6574_63F2_40B5_BA02_4B403D8BA163_.wvu.Rows" hidden="1" oldHidden="1">
    <formula>'Head 074'!$1:$1</formula>
    <oldFormula>'Head 074'!$1:$1</oldFormula>
  </rdn>
  <rdn rId="0" localSheetId="39" customView="1" name="Z_57AB6574_63F2_40B5_BA02_4B403D8BA163_.wvu.Cols" hidden="1" oldHidden="1">
    <formula>'Head 074'!$C:$C,'Head 074'!$F:$F</formula>
    <oldFormula>'Head 074'!$C:$C,'Head 074'!$F:$F</oldFormula>
  </rdn>
  <rdn rId="0" localSheetId="40" customView="1" name="Z_57AB6574_63F2_40B5_BA02_4B403D8BA163_.wvu.PrintArea" hidden="1" oldHidden="1">
    <formula>'Head 007 - Capex'!$A$1:$G$8</formula>
    <oldFormula>'Head 007 - Capex'!$A$1:$G$8</oldFormula>
  </rdn>
  <rdn rId="0" localSheetId="40" customView="1" name="Z_57AB6574_63F2_40B5_BA02_4B403D8BA163_.wvu.Cols" hidden="1" oldHidden="1">
    <formula>'Head 007 - Capex'!$C:$C,'Head 007 - Capex'!$F:$F</formula>
    <oldFormula>'Head 007 - Capex'!$C:$C,'Head 007 - Capex'!$F:$F</oldFormula>
  </rdn>
  <rdn rId="0" localSheetId="41" customView="1" name="Z_57AB6574_63F2_40B5_BA02_4B403D8BA163_.wvu.PrintArea" hidden="1" oldHidden="1">
    <formula>'Head 021 - Capex'!$A$1:$G$14</formula>
    <oldFormula>'Head 021 - Capex'!$A$1:$G$14</oldFormula>
  </rdn>
  <rdn rId="0" localSheetId="41" customView="1" name="Z_57AB6574_63F2_40B5_BA02_4B403D8BA163_.wvu.Rows" hidden="1" oldHidden="1">
    <formula>'Head 021 - Capex'!$1:$1</formula>
    <oldFormula>'Head 021 - Capex'!$1:$1</oldFormula>
  </rdn>
  <rdn rId="0" localSheetId="41" customView="1" name="Z_57AB6574_63F2_40B5_BA02_4B403D8BA163_.wvu.Cols" hidden="1" oldHidden="1">
    <formula>'Head 021 - Capex'!$C:$C,'Head 021 - Capex'!$F:$F</formula>
    <oldFormula>'Head 021 - Capex'!$C:$C,'Head 021 - Capex'!$F:$F</oldFormula>
  </rdn>
  <rdn rId="0" localSheetId="42" customView="1" name="Z_57AB6574_63F2_40B5_BA02_4B403D8BA163_.wvu.PrintArea" hidden="1" oldHidden="1">
    <formula>'Head 023 - Capex'!$A$1:$G$9</formula>
    <oldFormula>'Head 023 - Capex'!$A$1:$G$9</oldFormula>
  </rdn>
  <rdn rId="0" localSheetId="42" customView="1" name="Z_57AB6574_63F2_40B5_BA02_4B403D8BA163_.wvu.Rows" hidden="1" oldHidden="1">
    <formula>'Head 023 - Capex'!$1:$1</formula>
    <oldFormula>'Head 023 - Capex'!$1:$1</oldFormula>
  </rdn>
  <rdn rId="0" localSheetId="42" customView="1" name="Z_57AB6574_63F2_40B5_BA02_4B403D8BA163_.wvu.Cols" hidden="1" oldHidden="1">
    <formula>'Head 023 - Capex'!$C:$C,'Head 023 - Capex'!$F:$F</formula>
    <oldFormula>'Head 023 - Capex'!$C:$C,'Head 023 - Capex'!$F:$F</oldFormula>
  </rdn>
  <rdn rId="0" localSheetId="43" customView="1" name="Z_57AB6574_63F2_40B5_BA02_4B403D8BA163_.wvu.PrintArea" hidden="1" oldHidden="1">
    <formula>'Head 029 - Capex '!$A$1:$I$20</formula>
    <oldFormula>'Head 029 - Capex '!$A$1:$I$20</oldFormula>
  </rdn>
  <rdn rId="0" localSheetId="43" customView="1" name="Z_57AB6574_63F2_40B5_BA02_4B403D8BA163_.wvu.Cols" hidden="1" oldHidden="1">
    <formula>'Head 029 - Capex '!$B:$B,'Head 029 - Capex '!$D:$D,'Head 029 - Capex '!$F:$F,'Head 029 - Capex '!$H:$H</formula>
    <oldFormula>'Head 029 - Capex '!$B:$B,'Head 029 - Capex '!$D:$D,'Head 029 - Capex '!$F:$F,'Head 029 - Capex '!$H:$H</oldFormula>
  </rdn>
  <rdn rId="0" localSheetId="44" customView="1" name="Z_57AB6574_63F2_40B5_BA02_4B403D8BA163_.wvu.PrintArea" hidden="1" oldHidden="1">
    <formula>'Head 032 - Capex'!$A$1:$G$28</formula>
    <oldFormula>'Head 032 - Capex'!$A$1:$G$28</oldFormula>
  </rdn>
  <rdn rId="0" localSheetId="44" customView="1" name="Z_57AB6574_63F2_40B5_BA02_4B403D8BA163_.wvu.PrintTitles" hidden="1" oldHidden="1">
    <formula>'Head 032 - Capex'!$1:$2</formula>
    <oldFormula>'Head 032 - Capex'!$1:$2</oldFormula>
  </rdn>
  <rdn rId="0" localSheetId="44" customView="1" name="Z_57AB6574_63F2_40B5_BA02_4B403D8BA163_.wvu.Cols" hidden="1" oldHidden="1">
    <formula>'Head 032 - Capex'!$C:$C,'Head 032 - Capex'!$F:$F</formula>
    <oldFormula>'Head 032 - Capex'!$C:$C,'Head 032 - Capex'!$F:$F</oldFormula>
  </rdn>
  <rdn rId="0" localSheetId="45" customView="1" name="Z_57AB6574_63F2_40B5_BA02_4B403D8BA163_.wvu.PrintArea" hidden="1" oldHidden="1">
    <formula>'Head 033 - Capex'!$A$1:$G$21</formula>
    <oldFormula>'Head 033 - Capex'!$A$1:$G$21</oldFormula>
  </rdn>
  <rdn rId="0" localSheetId="45" customView="1" name="Z_57AB6574_63F2_40B5_BA02_4B403D8BA163_.wvu.Rows" hidden="1" oldHidden="1">
    <formula>'Head 033 - Capex'!$1:$1</formula>
    <oldFormula>'Head 033 - Capex'!$1:$1</oldFormula>
  </rdn>
  <rdn rId="0" localSheetId="45" customView="1" name="Z_57AB6574_63F2_40B5_BA02_4B403D8BA163_.wvu.Cols" hidden="1" oldHidden="1">
    <formula>'Head 033 - Capex'!$C:$C,'Head 033 - Capex'!$F:$F</formula>
    <oldFormula>'Head 033 - Capex'!$C:$C,'Head 033 - Capex'!$F:$F</oldFormula>
  </rdn>
  <rdn rId="0" localSheetId="46" customView="1" name="Z_57AB6574_63F2_40B5_BA02_4B403D8BA163_.wvu.PrintArea" hidden="1" oldHidden="1">
    <formula>'Head 038 - Capex'!$A$1:$H$19</formula>
    <oldFormula>'Head 038 - Capex'!$A$1:$H$19</oldFormula>
  </rdn>
  <rdn rId="0" localSheetId="46" customView="1" name="Z_57AB6574_63F2_40B5_BA02_4B403D8BA163_.wvu.Rows" hidden="1" oldHidden="1">
    <formula>'Head 038 - Capex'!$1:$1</formula>
    <oldFormula>'Head 038 - Capex'!$1:$1</oldFormula>
  </rdn>
  <rdn rId="0" localSheetId="46" customView="1" name="Z_57AB6574_63F2_40B5_BA02_4B403D8BA163_.wvu.Cols" hidden="1" oldHidden="1">
    <formula>'Head 038 - Capex'!$B:$B,'Head 038 - Capex'!$D:$D,'Head 038 - Capex'!$G:$G</formula>
    <oldFormula>'Head 038 - Capex'!$B:$B,'Head 038 - Capex'!$D:$D,'Head 038 - Capex'!$G:$G</oldFormula>
  </rdn>
  <rdn rId="0" localSheetId="47" customView="1" name="Z_57AB6574_63F2_40B5_BA02_4B403D8BA163_.wvu.PrintArea" hidden="1" oldHidden="1">
    <formula>'Head 040 - Capex'!$A$1:$G$10</formula>
    <oldFormula>'Head 040 - Capex'!$A$1:$G$10</oldFormula>
  </rdn>
  <rdn rId="0" localSheetId="47" customView="1" name="Z_57AB6574_63F2_40B5_BA02_4B403D8BA163_.wvu.Cols" hidden="1" oldHidden="1">
    <formula>'Head 040 - Capex'!$C:$C,'Head 040 - Capex'!$F:$F</formula>
    <oldFormula>'Head 040 - Capex'!$C:$C,'Head 040 - Capex'!$F:$F</oldFormula>
  </rdn>
  <rdn rId="0" localSheetId="48" customView="1" name="Z_57AB6574_63F2_40B5_BA02_4B403D8BA163_.wvu.PrintArea" hidden="1" oldHidden="1">
    <formula>'Head 056 - Capex'!$A$1:$G$16</formula>
    <oldFormula>'Head 056 - Capex'!$A$1:$G$16</oldFormula>
  </rdn>
  <rdn rId="0" localSheetId="48" customView="1" name="Z_57AB6574_63F2_40B5_BA02_4B403D8BA163_.wvu.Rows" hidden="1" oldHidden="1">
    <formula>'Head 056 - Capex'!$18:$67</formula>
    <oldFormula>'Head 056 - Capex'!$18:$67</oldFormula>
  </rdn>
  <rdn rId="0" localSheetId="48" customView="1" name="Z_57AB6574_63F2_40B5_BA02_4B403D8BA163_.wvu.Cols" hidden="1" oldHidden="1">
    <formula>'Head 056 - Capex'!$C:$C,'Head 056 - Capex'!$F:$F</formula>
    <oldFormula>'Head 056 - Capex'!$C:$C,'Head 056 - Capex'!$F:$F</oldFormula>
  </rdn>
  <rdn rId="0" localSheetId="49" customView="1" name="Z_57AB6574_63F2_40B5_BA02_4B403D8BA163_.wvu.PrintArea" hidden="1" oldHidden="1">
    <formula>'Head 073 - Capex'!$A$1:$G$14</formula>
    <oldFormula>'Head 073 - Capex'!$A$1:$G$14</oldFormula>
  </rdn>
  <rdn rId="0" localSheetId="49" customView="1" name="Z_57AB6574_63F2_40B5_BA02_4B403D8BA163_.wvu.Rows" hidden="1" oldHidden="1">
    <formula>'Head 073 - Capex'!$1:$1</formula>
    <oldFormula>'Head 073 - Capex'!$1:$1</oldFormula>
  </rdn>
  <rdn rId="0" localSheetId="49" customView="1" name="Z_57AB6574_63F2_40B5_BA02_4B403D8BA163_.wvu.Cols" hidden="1" oldHidden="1">
    <formula>'Head 073 - Capex'!$C:$C,'Head 073 - Capex'!$F:$F,'Head 073 - Capex'!$H:$H</formula>
    <oldFormula>'Head 073 - Capex'!$C:$C,'Head 073 - Capex'!$F:$F,'Head 073 - Capex'!$H:$H</oldFormula>
  </rdn>
  <rdn rId="0" localSheetId="50" customView="1" name="Z_57AB6574_63F2_40B5_BA02_4B403D8BA163_.wvu.PrintArea" hidden="1" oldHidden="1">
    <formula>AMMC!$A$1:$G$27</formula>
    <oldFormula>AMMC!$A$1:$G$27</oldFormula>
  </rdn>
  <rdn rId="0" localSheetId="50" customView="1" name="Z_57AB6574_63F2_40B5_BA02_4B403D8BA163_.wvu.PrintTitles" hidden="1" oldHidden="1">
    <formula>AMMC!$1:$2</formula>
    <oldFormula>AMMC!$1:$2</oldFormula>
  </rdn>
  <rdn rId="0" localSheetId="50" customView="1" name="Z_57AB6574_63F2_40B5_BA02_4B403D8BA163_.wvu.Cols" hidden="1" oldHidden="1">
    <formula>AMMC!$C:$C,AMMC!$F:$F</formula>
    <oldFormula>AMMC!$C:$C,AMMC!$F:$F</oldFormula>
  </rdn>
  <rdn rId="0" localSheetId="51" customView="1" name="Z_57AB6574_63F2_40B5_BA02_4B403D8BA163_.wvu.PrintArea" hidden="1" oldHidden="1">
    <formula>'Broadcasting Corp.'!$A$1:$G$52</formula>
    <oldFormula>'Broadcasting Corp.'!$A$1:$G$52</oldFormula>
  </rdn>
  <rdn rId="0" localSheetId="51" customView="1" name="Z_57AB6574_63F2_40B5_BA02_4B403D8BA163_.wvu.PrintTitles" hidden="1" oldHidden="1">
    <formula>'Broadcasting Corp.'!$1:$2</formula>
    <oldFormula>'Broadcasting Corp.'!$1:$2</oldFormula>
  </rdn>
  <rdn rId="0" localSheetId="51" customView="1" name="Z_57AB6574_63F2_40B5_BA02_4B403D8BA163_.wvu.Cols" hidden="1" oldHidden="1">
    <formula>'Broadcasting Corp.'!$C:$C,'Broadcasting Corp.'!$F:$F</formula>
    <oldFormula>'Broadcasting Corp.'!$C:$C,'Broadcasting Corp.'!$F:$F</oldFormula>
  </rdn>
  <rdn rId="0" localSheetId="52" customView="1" name="Z_57AB6574_63F2_40B5_BA02_4B403D8BA163_.wvu.PrintArea" hidden="1" oldHidden="1">
    <formula>DPMR!$A$1:$G$22</formula>
    <oldFormula>DPMR!$A$1:$G$22</oldFormula>
  </rdn>
  <rdn rId="0" localSheetId="52" customView="1" name="Z_57AB6574_63F2_40B5_BA02_4B403D8BA163_.wvu.Rows" hidden="1" oldHidden="1">
    <formula>DPMR!$1:$1</formula>
    <oldFormula>DPMR!$1:$1</oldFormula>
  </rdn>
  <rdn rId="0" localSheetId="52" customView="1" name="Z_57AB6574_63F2_40B5_BA02_4B403D8BA163_.wvu.Cols" hidden="1" oldHidden="1">
    <formula>DPMR!$C:$C,DPMR!$F:$F</formula>
    <oldFormula>DPMR!$C:$C,DPMR!$F:$F</oldFormula>
  </rdn>
  <rdn rId="0" localSheetId="53" customView="1" name="Z_57AB6574_63F2_40B5_BA02_4B403D8BA163_.wvu.PrintArea" hidden="1" oldHidden="1">
    <formula>DRA!$A$1:$G$627</formula>
    <oldFormula>DRA!$A$1:$G$627</oldFormula>
  </rdn>
  <rdn rId="0" localSheetId="53" customView="1" name="Z_57AB6574_63F2_40B5_BA02_4B403D8BA163_.wvu.PrintTitles" hidden="1" oldHidden="1">
    <formula>DRA!$1:$2</formula>
    <oldFormula>DRA!$1:$2</oldFormula>
  </rdn>
  <rdn rId="0" localSheetId="53" customView="1" name="Z_57AB6574_63F2_40B5_BA02_4B403D8BA163_.wvu.Cols" hidden="1" oldHidden="1">
    <formula>DRA!$C:$C,DRA!$F:$F</formula>
    <oldFormula>DRA!$C:$C,DRA!$F:$F</oldFormula>
  </rdn>
  <rdn rId="0" localSheetId="53" customView="1" name="Z_57AB6574_63F2_40B5_BA02_4B403D8BA163_.wvu.FilterData" hidden="1" oldHidden="1">
    <formula>DRA!$A$1:$G$626</formula>
    <oldFormula>DRA!$A$1:$G$626</oldFormula>
  </rdn>
  <rdn rId="0" localSheetId="54" customView="1" name="Z_57AB6574_63F2_40B5_BA02_4B403D8BA163_.wvu.PrintArea" hidden="1" oldHidden="1">
    <formula>NHIA!$A$1:$G$13</formula>
    <oldFormula>NHIA!$A$1:$G$13</oldFormula>
  </rdn>
  <rdn rId="0" localSheetId="54" customView="1" name="Z_57AB6574_63F2_40B5_BA02_4B403D8BA163_.wvu.Rows" hidden="1" oldHidden="1">
    <formula>NHIA!$1:$1</formula>
    <oldFormula>NHIA!$1:$1</oldFormula>
  </rdn>
  <rdn rId="0" localSheetId="54" customView="1" name="Z_57AB6574_63F2_40B5_BA02_4B403D8BA163_.wvu.Cols" hidden="1" oldHidden="1">
    <formula>NHIA!$C:$C,NHIA!$F:$F</formula>
    <oldFormula>NHIA!$C:$C,NHIA!$F:$F</oldFormula>
  </rdn>
  <rdn rId="0" localSheetId="55" customView="1" name="Z_57AB6574_63F2_40B5_BA02_4B403D8BA163_.wvu.PrintArea" hidden="1" oldHidden="1">
    <formula>NSA!$A$1:$G$13</formula>
    <oldFormula>NSA!$A$1:$G$13</oldFormula>
  </rdn>
  <rdn rId="0" localSheetId="55" customView="1" name="Z_57AB6574_63F2_40B5_BA02_4B403D8BA163_.wvu.Rows" hidden="1" oldHidden="1">
    <formula>NSA!$1:$1</formula>
    <oldFormula>NSA!$1:$1</oldFormula>
  </rdn>
  <rdn rId="0" localSheetId="55" customView="1" name="Z_57AB6574_63F2_40B5_BA02_4B403D8BA163_.wvu.Cols" hidden="1" oldHidden="1">
    <formula>NSA!$C:$C,NSA!$F:$F</formula>
    <oldFormula>NSA!$C:$C,NSA!$F:$F</oldFormula>
  </rdn>
  <rdn rId="0" localSheetId="56" customView="1" name="Z_57AB6574_63F2_40B5_BA02_4B403D8BA163_.wvu.PrintArea" hidden="1" oldHidden="1">
    <formula>'UB '!$A$1:$G$325</formula>
    <oldFormula>'UB '!$A$1:$G$325</oldFormula>
  </rdn>
  <rdn rId="0" localSheetId="56" customView="1" name="Z_57AB6574_63F2_40B5_BA02_4B403D8BA163_.wvu.PrintTitles" hidden="1" oldHidden="1">
    <formula>'UB '!$1:$2</formula>
    <oldFormula>'UB '!$1:$2</oldFormula>
  </rdn>
  <rdn rId="0" localSheetId="56" customView="1" name="Z_57AB6574_63F2_40B5_BA02_4B403D8BA163_.wvu.Cols" hidden="1" oldHidden="1">
    <formula>'UB '!$C:$C,'UB '!$F:$F</formula>
    <oldFormula>'UB '!$C:$C,'UB '!$F:$F</oldFormula>
  </rdn>
  <rdn rId="0" localSheetId="56" customView="1" name="Z_57AB6574_63F2_40B5_BA02_4B403D8BA163_.wvu.FilterData" hidden="1" oldHidden="1">
    <formula>'UB '!$A$1:$G$325</formula>
    <oldFormula>'UB '!$A$1:$G$325</oldFormula>
  </rdn>
  <rdn rId="0" localSheetId="57" customView="1" name="Z_57AB6574_63F2_40B5_BA02_4B403D8BA163_.wvu.PrintArea" hidden="1" oldHidden="1">
    <formula>BTVI!$A$1:$G$31</formula>
    <oldFormula>BTVI!$A$1:$G$31</oldFormula>
  </rdn>
  <rdn rId="0" localSheetId="57" customView="1" name="Z_57AB6574_63F2_40B5_BA02_4B403D8BA163_.wvu.PrintTitles" hidden="1" oldHidden="1">
    <formula>BTVI!$1:$2</formula>
    <oldFormula>BTVI!$1:$2</oldFormula>
  </rdn>
  <rdn rId="0" localSheetId="57" customView="1" name="Z_57AB6574_63F2_40B5_BA02_4B403D8BA163_.wvu.Cols" hidden="1" oldHidden="1">
    <formula>BTVI!$C:$C,BTVI!$F:$F</formula>
    <oldFormula>BTVI!$C:$C,BTVI!$F:$F</oldFormula>
  </rdn>
  <rdn rId="0" localSheetId="58" customView="1" name="Z_57AB6574_63F2_40B5_BA02_4B403D8BA163_.wvu.PrintArea" hidden="1" oldHidden="1">
    <formula>BAIC!$A$1:$G$24</formula>
    <oldFormula>BAIC!$A$1:$G$24</oldFormula>
  </rdn>
  <rdn rId="0" localSheetId="58" customView="1" name="Z_57AB6574_63F2_40B5_BA02_4B403D8BA163_.wvu.Rows" hidden="1" oldHidden="1">
    <formula>BAIC!$1:$1</formula>
    <oldFormula>BAIC!$1:$1</oldFormula>
  </rdn>
  <rdn rId="0" localSheetId="58" customView="1" name="Z_57AB6574_63F2_40B5_BA02_4B403D8BA163_.wvu.Cols" hidden="1" oldHidden="1">
    <formula>BAIC!$C:$C,BAIC!$F:$F</formula>
    <oldFormula>BAIC!$C:$C,BAIC!$F:$F</oldFormula>
  </rdn>
  <rdn rId="0" localSheetId="59" customView="1" name="Z_57AB6574_63F2_40B5_BA02_4B403D8BA163_.wvu.PrintArea" hidden="1" oldHidden="1">
    <formula>NFS!$A$1:$G$88</formula>
    <oldFormula>NFS!$A$1:$G$88</oldFormula>
  </rdn>
  <rdn rId="0" localSheetId="59" customView="1" name="Z_57AB6574_63F2_40B5_BA02_4B403D8BA163_.wvu.PrintTitles" hidden="1" oldHidden="1">
    <formula>NFS!$1:$2</formula>
    <oldFormula>NFS!$1:$2</oldFormula>
  </rdn>
  <rdn rId="0" localSheetId="59" customView="1" name="Z_57AB6574_63F2_40B5_BA02_4B403D8BA163_.wvu.Cols" hidden="1" oldHidden="1">
    <formula>NFS!$C:$C,NFS!$F:$F</formula>
    <oldFormula>NFS!$C:$C,NFS!$F:$F</oldFormula>
  </rdn>
  <rdn rId="0" localSheetId="60" customView="1" name="Z_57AB6574_63F2_40B5_BA02_4B403D8BA163_.wvu.PrintArea" hidden="1" oldHidden="1">
    <formula>'Hotel Corp.'!$A$1:$G$10</formula>
    <oldFormula>'Hotel Corp.'!$A$1:$G$10</oldFormula>
  </rdn>
  <rdn rId="0" localSheetId="60" customView="1" name="Z_57AB6574_63F2_40B5_BA02_4B403D8BA163_.wvu.Rows" hidden="1" oldHidden="1">
    <formula>'Hotel Corp.'!$1:$1</formula>
    <oldFormula>'Hotel Corp.'!$1:$1</oldFormula>
  </rdn>
  <rdn rId="0" localSheetId="60" customView="1" name="Z_57AB6574_63F2_40B5_BA02_4B403D8BA163_.wvu.Cols" hidden="1" oldHidden="1">
    <formula>'Hotel Corp.'!$C:$C,'Hotel Corp.'!$F:$F</formula>
    <oldFormula>'Hotel Corp.'!$C:$C,'Hotel Corp.'!$F:$F</oldFormula>
  </rdn>
  <rdn rId="0" localSheetId="61" customView="1" name="Z_57AB6574_63F2_40B5_BA02_4B403D8BA163_.wvu.PrintArea" hidden="1" oldHidden="1">
    <formula>'Straw Market Auth.'!$A$1:$G$64</formula>
    <oldFormula>'Straw Market Auth.'!$A$1:$G$64</oldFormula>
  </rdn>
  <rdn rId="0" localSheetId="61" customView="1" name="Z_57AB6574_63F2_40B5_BA02_4B403D8BA163_.wvu.PrintTitles" hidden="1" oldHidden="1">
    <formula>'Straw Market Auth.'!$1:$2</formula>
    <oldFormula>'Straw Market Auth.'!$1:$2</oldFormula>
  </rdn>
  <rdn rId="0" localSheetId="61" customView="1" name="Z_57AB6574_63F2_40B5_BA02_4B403D8BA163_.wvu.Cols" hidden="1" oldHidden="1">
    <formula>'Straw Market Auth.'!$C:$C,'Straw Market Auth.'!$F:$F</formula>
    <oldFormula>'Straw Market Auth.'!$C:$C,'Straw Market Auth.'!$F:$F</oldFormula>
  </rdn>
  <rdn rId="0" localSheetId="62" customView="1" name="Z_57AB6574_63F2_40B5_BA02_4B403D8BA163_.wvu.PrintArea" hidden="1" oldHidden="1">
    <formula>Bahamasair!$A$1:$G$216</formula>
    <oldFormula>Bahamasair!$A$1:$G$216</oldFormula>
  </rdn>
  <rdn rId="0" localSheetId="62" customView="1" name="Z_57AB6574_63F2_40B5_BA02_4B403D8BA163_.wvu.PrintTitles" hidden="1" oldHidden="1">
    <formula>Bahamasair!$1:$2</formula>
    <oldFormula>Bahamasair!$1:$2</oldFormula>
  </rdn>
  <rdn rId="0" localSheetId="62" customView="1" name="Z_57AB6574_63F2_40B5_BA02_4B403D8BA163_.wvu.Cols" hidden="1" oldHidden="1">
    <formula>Bahamasair!$C:$C,Bahamasair!$F:$F</formula>
    <oldFormula>Bahamasair!$C:$C,Bahamasair!$F:$F</oldFormula>
  </rdn>
  <rdn rId="0" localSheetId="63" customView="1" name="Z_57AB6574_63F2_40B5_BA02_4B403D8BA163_.wvu.PrintArea" hidden="1" oldHidden="1">
    <formula>BAMSI!$A$1:$G$21</formula>
    <oldFormula>BAMSI!$A$1:$G$21</oldFormula>
  </rdn>
  <rdn rId="0" localSheetId="63" customView="1" name="Z_57AB6574_63F2_40B5_BA02_4B403D8BA163_.wvu.Rows" hidden="1" oldHidden="1">
    <formula>BAMSI!$1:$1</formula>
    <oldFormula>BAMSI!$1:$1</oldFormula>
  </rdn>
  <rdn rId="0" localSheetId="63" customView="1" name="Z_57AB6574_63F2_40B5_BA02_4B403D8BA163_.wvu.Cols" hidden="1" oldHidden="1">
    <formula>BAMSI!$C:$C,BAMSI!$F:$F</formula>
    <oldFormula>BAMSI!$C:$C,BAMSI!$F:$F</oldFormula>
  </rdn>
  <rdn rId="0" localSheetId="64" customView="1" name="Z_57AB6574_63F2_40B5_BA02_4B403D8BA163_.wvu.PrintArea" hidden="1" oldHidden="1">
    <formula>BPPBA!$A$1:$G$12</formula>
    <oldFormula>BPPBA!$A$1:$G$12</oldFormula>
  </rdn>
  <rdn rId="0" localSheetId="64" customView="1" name="Z_57AB6574_63F2_40B5_BA02_4B403D8BA163_.wvu.Rows" hidden="1" oldHidden="1">
    <formula>BPPBA!$1:$1</formula>
    <oldFormula>BPPBA!$1:$1</oldFormula>
  </rdn>
  <rdn rId="0" localSheetId="64" customView="1" name="Z_57AB6574_63F2_40B5_BA02_4B403D8BA163_.wvu.Cols" hidden="1" oldHidden="1">
    <formula>BPPBA!$C:$C,BPPBA!$F:$F</formula>
    <oldFormula>BPPBA!$C:$C,BPPBA!$F:$F</oldFormula>
  </rdn>
  <rdn rId="0" localSheetId="65" customView="1" name="Z_57AB6574_63F2_40B5_BA02_4B403D8BA163_.wvu.PrintArea" hidden="1" oldHidden="1">
    <formula>PHA!$A$1:$G$35</formula>
    <oldFormula>PHA!$A$1:$G$35</oldFormula>
  </rdn>
  <rdn rId="0" localSheetId="65" customView="1" name="Z_57AB6574_63F2_40B5_BA02_4B403D8BA163_.wvu.Rows" hidden="1" oldHidden="1">
    <formula>PHA!$1:$1</formula>
    <oldFormula>PHA!$1:$1</oldFormula>
  </rdn>
  <rdn rId="0" localSheetId="65" customView="1" name="Z_57AB6574_63F2_40B5_BA02_4B403D8BA163_.wvu.Cols" hidden="1" oldHidden="1">
    <formula>PHA!$C:$C,PHA!$F:$F</formula>
    <oldFormula>PHA!$C:$C,PHA!$F:$F</oldFormula>
  </rdn>
  <rdn rId="0" localSheetId="66" customView="1" name="Z_57AB6574_63F2_40B5_BA02_4B403D8BA163_.wvu.PrintArea" hidden="1" oldHidden="1">
    <formula>'Airport Authority'!$A$1:$G$51</formula>
    <oldFormula>'Airport Authority'!$A$1:$G$51</oldFormula>
  </rdn>
  <rdn rId="0" localSheetId="66" customView="1" name="Z_57AB6574_63F2_40B5_BA02_4B403D8BA163_.wvu.PrintTitles" hidden="1" oldHidden="1">
    <formula>'Airport Authority'!$1:$2</formula>
    <oldFormula>'Airport Authority'!$1:$2</oldFormula>
  </rdn>
  <rdn rId="0" localSheetId="66" customView="1" name="Z_57AB6574_63F2_40B5_BA02_4B403D8BA163_.wvu.Cols" hidden="1" oldHidden="1">
    <formula>'Airport Authority'!$C:$C,'Airport Authority'!$F:$F</formula>
    <oldFormula>'Airport Authority'!$C:$C,'Airport Authority'!$F:$F</oldFormula>
  </rdn>
  <rdn rId="0" localSheetId="67" customView="1" name="Z_57AB6574_63F2_40B5_BA02_4B403D8BA163_.wvu.PrintArea" hidden="1" oldHidden="1">
    <formula>WSC!$A$1:$G$12</formula>
    <oldFormula>WSC!$A$1:$G$12</oldFormula>
  </rdn>
  <rdn rId="0" localSheetId="67" customView="1" name="Z_57AB6574_63F2_40B5_BA02_4B403D8BA163_.wvu.Rows" hidden="1" oldHidden="1">
    <formula>WSC!$1:$1</formula>
    <oldFormula>WSC!$1:$1</oldFormula>
  </rdn>
  <rdn rId="0" localSheetId="67" customView="1" name="Z_57AB6574_63F2_40B5_BA02_4B403D8BA163_.wvu.Cols" hidden="1" oldHidden="1">
    <formula>WSC!$C:$C,WSC!$F:$F</formula>
    <oldFormula>WSC!$C:$C,WSC!$F:$F</oldFormula>
  </rdn>
  <rcv guid="{57AB6574-63F2-40B5-BA02-4B403D8BA163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59" sId="38">
    <oc r="I30" t="inlineStr">
      <is>
        <t>Moved from Cap. Ex.</t>
      </is>
    </oc>
    <nc r="I30"/>
  </rcc>
  <rcc rId="860" sId="38">
    <oc r="I31" t="inlineStr">
      <is>
        <t>Moved from Cap. Ex.</t>
      </is>
    </oc>
    <nc r="I31"/>
  </rcc>
  <rcc rId="861" sId="38">
    <oc r="I32" t="inlineStr">
      <is>
        <t>Moved from Cap. Ex.</t>
      </is>
    </oc>
    <nc r="I32"/>
  </rcc>
  <rfmt sheetId="38" sqref="A1:XFD1048576">
    <dxf>
      <fill>
        <patternFill patternType="none">
          <bgColor auto="1"/>
        </patternFill>
      </fill>
    </dxf>
  </rfmt>
  <rcc rId="862" sId="41">
    <oc r="H12" t="inlineStr">
      <is>
        <t>Recurrent exp item?</t>
      </is>
    </oc>
    <nc r="H12"/>
  </rcc>
  <rrc rId="863" sId="14" ref="A24:XFD24" action="insertRow">
    <undo index="2" exp="area" ref3D="1" dr="$F$1:$F$1048576" dn="Z_57AB6574_63F2_40B5_BA02_4B403D8BA163_.wvu.Cols" sId="14"/>
    <undo index="1" exp="area" ref3D="1" dr="$C$1:$C$1048576" dn="Z_57AB6574_63F2_40B5_BA02_4B403D8BA163_.wvu.Cols" sId="14"/>
  </rrc>
  <rm rId="864" sheetId="14" source="A12:XFD12" destination="A24:XFD24" sourceSheetId="41">
    <rfmt sheetId="14" xfDxf="1" sqref="A24:XFD24" start="0" length="0"/>
    <rfmt sheetId="14" sqref="A24" start="0" length="0">
      <dxf>
        <font>
          <sz val="10"/>
          <color theme="1"/>
          <name val="Calibri"/>
          <scheme val="minor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qref="B24" start="0" length="0">
      <dxf>
        <font>
          <sz val="10"/>
          <color auto="1"/>
          <name val="Calibri"/>
          <scheme val="minor"/>
        </font>
        <numFmt numFmtId="30" formatCode="@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qref="C24" start="0" length="0">
      <dxf>
        <font>
          <sz val="10"/>
          <color auto="1"/>
          <name val="Calibri"/>
          <scheme val="minor"/>
        </font>
        <numFmt numFmtId="30" formatCode="@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qref="D24" start="0" length="0">
      <dxf>
        <font>
          <sz val="10"/>
          <color auto="1"/>
          <name val="Calibri"/>
          <scheme val="minor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E24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F24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24" start="0" length="0">
      <dxf>
        <font>
          <sz val="10"/>
          <color theme="1"/>
          <name val="Calibri"/>
          <scheme val="minor"/>
        </font>
        <numFmt numFmtId="35" formatCode="_(* #,##0.00_);_(* \(#,##0.00\);_(* &quot;-&quot;??_);_(@_)"/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14" sqref="A24:XFD24">
    <dxf>
      <fill>
        <patternFill patternType="none">
          <bgColor auto="1"/>
        </patternFill>
      </fill>
    </dxf>
  </rfmt>
  <rcc rId="865" sId="38">
    <oc r="I11" t="inlineStr">
      <is>
        <t>Repeated items</t>
      </is>
    </oc>
    <nc r="I11"/>
  </rcc>
  <rrc rId="866" sId="41" ref="A12:XFD12" action="deleteRow">
    <undo index="2" exp="area" ref3D="1" dr="$F$1:$F$1048576" dn="Z_57AB6574_63F2_40B5_BA02_4B403D8BA163_.wvu.Cols" sId="41"/>
    <undo index="1" exp="area" ref3D="1" dr="$C$1:$C$1048576" dn="Z_57AB6574_63F2_40B5_BA02_4B403D8BA163_.wvu.Cols" sId="41"/>
    <rfmt sheetId="41" xfDxf="1" sqref="A12:XFD12" start="0" length="0">
      <dxf>
        <font>
          <sz val="10"/>
        </font>
      </dxf>
    </rfmt>
  </rrc>
  <rcc rId="867" sId="41">
    <oc r="A12">
      <v>6</v>
    </oc>
    <nc r="A12">
      <v>5</v>
    </nc>
  </rcc>
  <rrc rId="868" sId="44" ref="A9:XFD9" action="deleteRow">
    <undo index="2" exp="area" dr="G9:G13" r="G28" sId="44"/>
    <undo index="2" exp="area" dr="E9:E13" r="E28" sId="44"/>
    <undo index="2" exp="area" ref3D="1" dr="$F$1:$F$1048576" dn="Z_57AB6574_63F2_40B5_BA02_4B403D8BA163_.wvu.Cols" sId="44"/>
    <undo index="1" exp="area" ref3D="1" dr="$C$1:$C$1048576" dn="Z_57AB6574_63F2_40B5_BA02_4B403D8BA163_.wvu.Cols" sId="44"/>
    <rfmt sheetId="44" xfDxf="1" sqref="A9:XFD9" start="0" length="0">
      <dxf>
        <font>
          <sz val="10"/>
        </font>
        <fill>
          <patternFill patternType="solid">
            <bgColor theme="5" tint="0.59999389629810485"/>
          </patternFill>
        </fill>
        <alignment horizontal="left" readingOrder="0"/>
      </dxf>
    </rfmt>
    <rcc rId="0" sId="44" dxf="1">
      <nc r="A9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dxf="1">
      <nc r="B9" t="inlineStr">
        <is>
          <t>Deep South Construction</t>
        </is>
      </nc>
      <n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dxf="1">
      <nc r="C9" t="inlineStr">
        <is>
          <t>D8223</t>
        </is>
      </nc>
      <n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dxf="1">
      <nc r="D9" t="inlineStr">
        <is>
          <t xml:space="preserve">Sanitization of Male and Female Barracks </t>
        </is>
      </nc>
      <ndxf>
        <font>
          <sz val="10"/>
          <color auto="1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s="1" dxf="1" numFmtId="34">
      <nc r="E9">
        <v>1000</v>
      </nc>
      <n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s="1" dxf="1" numFmtId="34">
      <nc r="F9">
        <v>44494</v>
      </nc>
      <ndxf>
        <font>
          <b/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s="1" dxf="1" numFmtId="34">
      <nc r="G9">
        <v>0</v>
      </nc>
      <ndxf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>
      <nc r="H9" t="inlineStr">
        <is>
          <t>Moved to Recurrent Exp.</t>
        </is>
      </nc>
    </rcc>
  </rrc>
  <rrc rId="869" sId="44" ref="A9:XFD9" action="deleteRow">
    <undo index="2" exp="area" dr="G9:G12" r="G27" sId="44"/>
    <undo index="2" exp="area" dr="E9:E12" r="E27" sId="44"/>
    <undo index="2" exp="area" ref3D="1" dr="$F$1:$F$1048576" dn="Z_57AB6574_63F2_40B5_BA02_4B403D8BA163_.wvu.Cols" sId="44"/>
    <undo index="1" exp="area" ref3D="1" dr="$C$1:$C$1048576" dn="Z_57AB6574_63F2_40B5_BA02_4B403D8BA163_.wvu.Cols" sId="44"/>
    <rfmt sheetId="44" xfDxf="1" sqref="A9:XFD9" start="0" length="0">
      <dxf>
        <font>
          <sz val="10"/>
        </font>
        <fill>
          <patternFill patternType="solid">
            <bgColor theme="5" tint="0.59999389629810485"/>
          </patternFill>
        </fill>
        <alignment horizontal="left" readingOrder="0"/>
      </dxf>
    </rfmt>
    <rcc rId="0" sId="44" dxf="1">
      <nc r="A9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dxf="1">
      <nc r="B9" t="inlineStr">
        <is>
          <t>Deep South Construction</t>
        </is>
      </nc>
      <n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dxf="1">
      <nc r="C9" t="inlineStr">
        <is>
          <t>D8223</t>
        </is>
      </nc>
      <n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dxf="1">
      <nc r="D9" t="inlineStr">
        <is>
          <t>Sanitization of Various RBDF Facilities</t>
        </is>
      </nc>
      <ndxf>
        <font>
          <sz val="10"/>
          <color auto="1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s="1" dxf="1" numFmtId="34">
      <nc r="E9">
        <v>5200</v>
      </nc>
      <n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s="1" dxf="1" numFmtId="34">
      <nc r="F9">
        <v>44475</v>
      </nc>
      <ndxf>
        <font>
          <b/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s="1" dxf="1" numFmtId="34">
      <nc r="G9">
        <v>0</v>
      </nc>
      <ndxf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70" sId="44" ref="A9:XFD9" action="deleteRow">
    <undo index="2" exp="area" dr="G9:G11" r="G26" sId="44"/>
    <undo index="2" exp="area" dr="E9:E11" r="E26" sId="44"/>
    <undo index="2" exp="area" ref3D="1" dr="$F$1:$F$1048576" dn="Z_57AB6574_63F2_40B5_BA02_4B403D8BA163_.wvu.Cols" sId="44"/>
    <undo index="1" exp="area" ref3D="1" dr="$C$1:$C$1048576" dn="Z_57AB6574_63F2_40B5_BA02_4B403D8BA163_.wvu.Cols" sId="44"/>
    <rfmt sheetId="44" xfDxf="1" sqref="A9:XFD9" start="0" length="0">
      <dxf>
        <font>
          <sz val="10"/>
        </font>
        <fill>
          <patternFill patternType="solid">
            <bgColor theme="5" tint="0.59999389629810485"/>
          </patternFill>
        </fill>
        <alignment horizontal="left" readingOrder="0"/>
      </dxf>
    </rfmt>
    <rcc rId="0" sId="44" dxf="1">
      <nc r="A9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dxf="1">
      <nc r="B9" t="inlineStr">
        <is>
          <t>Deep South Construction</t>
        </is>
      </nc>
      <n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dxf="1">
      <nc r="C9" t="inlineStr">
        <is>
          <t>D8223</t>
        </is>
      </nc>
      <n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dxf="1">
      <nc r="D9" t="inlineStr">
        <is>
          <t>Sanitization of Various RBDF Facilities</t>
        </is>
      </nc>
      <ndxf>
        <font>
          <sz val="10"/>
          <color auto="1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s="1" dxf="1" numFmtId="34">
      <nc r="E9">
        <v>2375</v>
      </nc>
      <n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s="1" dxf="1" numFmtId="34">
      <nc r="F9">
        <v>44553</v>
      </nc>
      <ndxf>
        <font>
          <b/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s="1" dxf="1" numFmtId="34">
      <nc r="G9">
        <v>0</v>
      </nc>
      <ndxf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71" sId="44" ref="A9:XFD9" action="deleteRow">
    <undo index="2" exp="area" dr="G9:G10" r="G25" sId="44"/>
    <undo index="2" exp="area" dr="E9:E10" r="E25" sId="44"/>
    <undo index="2" exp="area" ref3D="1" dr="$F$1:$F$1048576" dn="Z_57AB6574_63F2_40B5_BA02_4B403D8BA163_.wvu.Cols" sId="44"/>
    <undo index="1" exp="area" ref3D="1" dr="$C$1:$C$1048576" dn="Z_57AB6574_63F2_40B5_BA02_4B403D8BA163_.wvu.Cols" sId="44"/>
    <rfmt sheetId="44" xfDxf="1" sqref="A9:XFD9" start="0" length="0">
      <dxf>
        <font>
          <sz val="10"/>
        </font>
        <fill>
          <patternFill patternType="solid">
            <bgColor theme="5" tint="0.59999389629810485"/>
          </patternFill>
        </fill>
        <alignment horizontal="left" readingOrder="0"/>
      </dxf>
    </rfmt>
    <rcc rId="0" sId="44" dxf="1">
      <nc r="A9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dxf="1">
      <nc r="B9" t="inlineStr">
        <is>
          <t>Deep South Construction</t>
        </is>
      </nc>
      <n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dxf="1">
      <nc r="C9" t="inlineStr">
        <is>
          <t>D8223</t>
        </is>
      </nc>
      <n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dxf="1">
      <nc r="D9" t="inlineStr">
        <is>
          <t xml:space="preserve">Sanitization of the Training Department </t>
        </is>
      </nc>
      <ndxf>
        <font>
          <sz val="10"/>
          <color auto="1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s="1" dxf="1" numFmtId="34">
      <nc r="E9">
        <v>8000</v>
      </nc>
      <n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s="1" dxf="1" numFmtId="34">
      <nc r="F9">
        <v>44561</v>
      </nc>
      <ndxf>
        <font>
          <b/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s="1" dxf="1" numFmtId="34">
      <nc r="G9">
        <v>0</v>
      </nc>
      <ndxf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72" sId="44" ref="A9:XFD9" action="deleteRow">
    <undo index="2" exp="area" dr="G9" r="G24" sId="44"/>
    <undo index="2" exp="area" dr="E9" r="E24" sId="44"/>
    <undo index="2" exp="area" ref3D="1" dr="$F$1:$F$1048576" dn="Z_57AB6574_63F2_40B5_BA02_4B403D8BA163_.wvu.Cols" sId="44"/>
    <undo index="1" exp="area" ref3D="1" dr="$C$1:$C$1048576" dn="Z_57AB6574_63F2_40B5_BA02_4B403D8BA163_.wvu.Cols" sId="44"/>
    <rfmt sheetId="44" xfDxf="1" sqref="A9:XFD9" start="0" length="0">
      <dxf>
        <font>
          <sz val="10"/>
        </font>
        <fill>
          <patternFill patternType="solid">
            <bgColor theme="5" tint="0.59999389629810485"/>
          </patternFill>
        </fill>
        <alignment horizontal="left" readingOrder="0"/>
      </dxf>
    </rfmt>
    <rcc rId="0" sId="44" dxf="1">
      <nc r="A9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dxf="1">
      <nc r="B9" t="inlineStr">
        <is>
          <t>Deep South Construction</t>
        </is>
      </nc>
      <n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dxf="1">
      <nc r="C9" t="inlineStr">
        <is>
          <t>D8223</t>
        </is>
      </nc>
      <n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dxf="1">
      <nc r="D9" t="inlineStr">
        <is>
          <t>Sanitization of Various RBDF Departments</t>
        </is>
      </nc>
      <ndxf>
        <font>
          <sz val="10"/>
          <color auto="1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s="1" dxf="1" numFmtId="34">
      <nc r="E9">
        <v>3350</v>
      </nc>
      <n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s="1" dxf="1" numFmtId="34">
      <nc r="F9">
        <v>44561</v>
      </nc>
      <ndxf>
        <font>
          <b/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s="1" dxf="1" numFmtId="34">
      <nc r="G9">
        <v>0</v>
      </nc>
      <ndxf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73" sId="44" ref="A18:XFD18" action="deleteRow">
    <undo index="5" exp="area" dr="G18:G20" r="G23" sId="44"/>
    <undo index="5" exp="area" dr="E18:E20" r="E23" sId="44"/>
    <undo index="2" exp="area" ref3D="1" dr="$F$1:$F$1048576" dn="Z_57AB6574_63F2_40B5_BA02_4B403D8BA163_.wvu.Cols" sId="44"/>
    <undo index="1" exp="area" ref3D="1" dr="$C$1:$C$1048576" dn="Z_57AB6574_63F2_40B5_BA02_4B403D8BA163_.wvu.Cols" sId="44"/>
    <rfmt sheetId="44" xfDxf="1" sqref="A18:XFD18" start="0" length="0">
      <dxf>
        <font>
          <sz val="10"/>
        </font>
        <fill>
          <patternFill patternType="solid">
            <bgColor theme="5" tint="0.59999389629810485"/>
          </patternFill>
        </fill>
        <alignment horizontal="left" readingOrder="0"/>
      </dxf>
    </rfmt>
    <rcc rId="0" sId="44" dxf="1">
      <nc r="A18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dxf="1">
      <nc r="B18" t="inlineStr">
        <is>
          <t>Elite Logistics</t>
        </is>
      </nc>
      <n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dxf="1">
      <nc r="C18" t="inlineStr">
        <is>
          <t>E1601</t>
        </is>
      </nc>
      <n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dxf="1">
      <nc r="D18" t="inlineStr">
        <is>
          <t>Airtime Plan- Voice &amp; Data</t>
        </is>
      </nc>
      <ndxf>
        <font>
          <sz val="10"/>
          <color auto="1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s="1" dxf="1" numFmtId="34">
      <nc r="E18">
        <v>1993.6</v>
      </nc>
      <n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s="1" dxf="1" numFmtId="34">
      <nc r="F18">
        <v>44385</v>
      </nc>
      <ndxf>
        <font>
          <b/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s="1" dxf="1" numFmtId="34">
      <nc r="G18">
        <v>0</v>
      </nc>
      <ndxf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>
      <nc r="H18" t="inlineStr">
        <is>
          <t>Moved to Recurrent Exp.</t>
        </is>
      </nc>
    </rcc>
  </rrc>
  <rrc rId="874" sId="44" ref="A18:XFD18" action="deleteRow">
    <undo index="5" exp="area" dr="G18:G19" r="G22" sId="44"/>
    <undo index="5" exp="area" dr="E18:E19" r="E22" sId="44"/>
    <undo index="2" exp="area" ref3D="1" dr="$F$1:$F$1048576" dn="Z_57AB6574_63F2_40B5_BA02_4B403D8BA163_.wvu.Cols" sId="44"/>
    <undo index="1" exp="area" ref3D="1" dr="$C$1:$C$1048576" dn="Z_57AB6574_63F2_40B5_BA02_4B403D8BA163_.wvu.Cols" sId="44"/>
    <rfmt sheetId="44" xfDxf="1" sqref="A18:XFD18" start="0" length="0">
      <dxf>
        <font>
          <sz val="10"/>
        </font>
        <fill>
          <patternFill patternType="solid">
            <bgColor theme="5" tint="0.59999389629810485"/>
          </patternFill>
        </fill>
        <alignment horizontal="left" readingOrder="0"/>
      </dxf>
    </rfmt>
    <rcc rId="0" sId="44" dxf="1">
      <nc r="A18">
        <v>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dxf="1">
      <nc r="B18" t="inlineStr">
        <is>
          <t>Elite Logistics</t>
        </is>
      </nc>
      <n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dxf="1">
      <nc r="C18" t="inlineStr">
        <is>
          <t>E1601</t>
        </is>
      </nc>
      <n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dxf="1">
      <nc r="D18" t="inlineStr">
        <is>
          <t>Airtime Plan- Voice &amp; Data</t>
        </is>
      </nc>
      <ndxf>
        <font>
          <sz val="10"/>
          <color auto="1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s="1" dxf="1" numFmtId="34">
      <nc r="E18">
        <v>0</v>
      </nc>
      <ndxf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s="1" dxf="1" numFmtId="34">
      <nc r="F18">
        <v>44258</v>
      </nc>
      <ndxf>
        <font>
          <b/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s="1" dxf="1" numFmtId="34">
      <nc r="G18">
        <v>1993.6</v>
      </nc>
      <n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75" sId="44" ref="A18:XFD18" action="deleteRow">
    <undo index="5" exp="area" dr="G18" r="G21" sId="44"/>
    <undo index="5" exp="area" dr="E18" r="E21" sId="44"/>
    <undo index="2" exp="area" ref3D="1" dr="$F$1:$F$1048576" dn="Z_57AB6574_63F2_40B5_BA02_4B403D8BA163_.wvu.Cols" sId="44"/>
    <undo index="1" exp="area" ref3D="1" dr="$C$1:$C$1048576" dn="Z_57AB6574_63F2_40B5_BA02_4B403D8BA163_.wvu.Cols" sId="44"/>
    <rfmt sheetId="44" xfDxf="1" sqref="A18:XFD18" start="0" length="0">
      <dxf>
        <font>
          <sz val="10"/>
        </font>
        <fill>
          <patternFill patternType="solid">
            <bgColor theme="5" tint="0.59999389629810485"/>
          </patternFill>
        </fill>
        <alignment horizontal="left" readingOrder="0"/>
      </dxf>
    </rfmt>
    <rcc rId="0" sId="44" dxf="1">
      <nc r="A18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dxf="1">
      <nc r="B18" t="inlineStr">
        <is>
          <t>Elite Logistics</t>
        </is>
      </nc>
      <n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dxf="1">
      <nc r="C18" t="inlineStr">
        <is>
          <t>E1601</t>
        </is>
      </nc>
      <n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dxf="1">
      <nc r="D18" t="inlineStr">
        <is>
          <t>Airtime Plan- Voice &amp; Data</t>
        </is>
      </nc>
      <ndxf>
        <font>
          <sz val="10"/>
          <color auto="1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s="1" dxf="1" numFmtId="34">
      <nc r="E18">
        <v>0</v>
      </nc>
      <ndxf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s="1" dxf="1" numFmtId="34">
      <nc r="F18">
        <v>44319</v>
      </nc>
      <ndxf>
        <font>
          <b/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4" s="1" dxf="1" numFmtId="34">
      <nc r="G18">
        <v>1993.6</v>
      </nc>
      <n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876" sId="44">
    <oc r="E20">
      <f>SUM(E7:E19)-SUM(#REF!)-SUM(#REF!)</f>
    </oc>
    <nc r="E20">
      <f>SUM(E7:E19)</f>
    </nc>
  </rcc>
  <rcc rId="877" sId="44">
    <oc r="G20">
      <f>SUM(G7:G19)-SUM(#REF!)-SUM(#REF!)</f>
    </oc>
    <nc r="G20">
      <f>SUM(G7:G19)</f>
    </nc>
  </rcc>
  <rcc rId="878" sId="44" odxf="1" dxf="1">
    <oc r="A9">
      <v>8</v>
    </oc>
    <nc r="A9"/>
    <odxf>
      <font>
        <b val="0"/>
        <sz val="10"/>
      </font>
      <alignment horizontal="left" readingOrder="0"/>
      <border outline="0">
        <top style="thin">
          <color indexed="64"/>
        </top>
      </border>
    </odxf>
    <ndxf>
      <font>
        <b/>
        <sz val="10"/>
        <color auto="1"/>
      </font>
      <alignment horizontal="center" readingOrder="0"/>
      <border outline="0">
        <top/>
      </border>
    </ndxf>
  </rcc>
  <rcc rId="879" sId="44">
    <oc r="A10">
      <v>9</v>
    </oc>
    <nc r="A10">
      <v>3</v>
    </nc>
  </rcc>
  <rcc rId="880" sId="44">
    <oc r="A11">
      <v>10</v>
    </oc>
    <nc r="A11">
      <v>4</v>
    </nc>
  </rcc>
  <rcc rId="881" sId="44" odxf="1" dxf="1">
    <oc r="A12">
      <v>11</v>
    </oc>
    <nc r="A12"/>
    <odxf>
      <font>
        <b val="0"/>
        <sz val="10"/>
      </font>
      <alignment horizontal="left" readingOrder="0"/>
      <border outline="0">
        <top style="thin">
          <color indexed="64"/>
        </top>
      </border>
    </odxf>
    <ndxf>
      <font>
        <b/>
        <sz val="10"/>
        <color auto="1"/>
      </font>
      <alignment horizontal="center" readingOrder="0"/>
      <border outline="0">
        <top/>
      </border>
    </ndxf>
  </rcc>
  <rcc rId="882" sId="44">
    <oc r="A13">
      <v>13</v>
    </oc>
    <nc r="A13">
      <v>5</v>
    </nc>
  </rcc>
  <rcc rId="883" sId="44">
    <oc r="A14">
      <v>14</v>
    </oc>
    <nc r="A14">
      <v>6</v>
    </nc>
  </rcc>
  <rcc rId="884" sId="44" odxf="1" dxf="1">
    <oc r="A15">
      <v>15</v>
    </oc>
    <nc r="A15"/>
    <odxf>
      <font>
        <b val="0"/>
        <sz val="10"/>
      </font>
      <alignment horizontal="left" readingOrder="0"/>
      <border outline="0">
        <top style="thin">
          <color indexed="64"/>
        </top>
      </border>
    </odxf>
    <ndxf>
      <font>
        <b/>
        <sz val="10"/>
        <color auto="1"/>
      </font>
      <alignment horizontal="center" readingOrder="0"/>
      <border outline="0">
        <top/>
      </border>
    </ndxf>
  </rcc>
  <rcc rId="885" sId="44">
    <oc r="A16">
      <v>16</v>
    </oc>
    <nc r="A16">
      <v>7</v>
    </nc>
  </rcc>
  <rcc rId="886" sId="44">
    <oc r="A17">
      <v>17</v>
    </oc>
    <nc r="A17">
      <v>8</v>
    </nc>
  </rcc>
  <rcc rId="887" sId="44" odxf="1" dxf="1">
    <oc r="A18">
      <v>21</v>
    </oc>
    <nc r="A18"/>
    <odxf>
      <font>
        <b val="0"/>
        <sz val="10"/>
      </font>
      <alignment horizontal="left" readingOrder="0"/>
      <border outline="0">
        <top style="thin">
          <color indexed="64"/>
        </top>
      </border>
    </odxf>
    <ndxf>
      <font>
        <b/>
        <sz val="10"/>
        <color auto="1"/>
      </font>
      <alignment horizontal="center" readingOrder="0"/>
      <border outline="0">
        <top/>
      </border>
    </ndxf>
  </rcc>
  <rcc rId="888" sId="44">
    <oc r="A19">
      <v>22</v>
    </oc>
    <nc r="A19">
      <v>9</v>
    </nc>
  </rcc>
  <rrc rId="889" sId="49" ref="A13:XFD13" action="deleteRow">
    <undo index="6" exp="ref" v="1" dr="G13" r="G14" sId="49"/>
    <undo index="0" exp="area" dr="G8:G13" r="G14" sId="49"/>
    <undo index="0" exp="area" dr="F8:F13" r="F14" sId="49"/>
    <undo index="6" exp="ref" v="1" dr="E13" r="E14" sId="49"/>
    <undo index="0" exp="area" dr="E8:E13" r="E14" sId="49"/>
    <undo index="4" exp="area" ref3D="1" dr="$H$1:$H$1048576" dn="Z_57AB6574_63F2_40B5_BA02_4B403D8BA163_.wvu.Cols" sId="49"/>
    <undo index="2" exp="area" ref3D="1" dr="$F$1:$F$1048576" dn="Z_57AB6574_63F2_40B5_BA02_4B403D8BA163_.wvu.Cols" sId="49"/>
    <undo index="1" exp="area" ref3D="1" dr="$C$1:$C$1048576" dn="Z_57AB6574_63F2_40B5_BA02_4B403D8BA163_.wvu.Cols" sId="49"/>
    <rfmt sheetId="49" xfDxf="1" sqref="A13:XFD13" start="0" length="0">
      <dxf>
        <font>
          <sz val="10"/>
        </font>
        <fill>
          <patternFill patternType="solid">
            <bgColor theme="5" tint="0.59999389629810485"/>
          </patternFill>
        </fill>
        <alignment horizontal="left" readingOrder="0"/>
      </dxf>
    </rfmt>
    <rcc rId="0" sId="49" dxf="1">
      <nc r="A13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9" dxf="1">
      <nc r="B13" t="inlineStr">
        <is>
          <t>GOMEZ CATERING SERVICES</t>
        </is>
      </nc>
      <n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9" dxf="1">
      <nc r="C13" t="inlineStr">
        <is>
          <t>G0276</t>
        </is>
      </nc>
      <n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9" dxf="1">
      <nc r="D13" t="inlineStr">
        <is>
          <t>TEAM BUILDING EXERCISE/DECEMBER DTU</t>
        </is>
      </nc>
      <ndxf>
        <font>
          <sz val="10"/>
          <color auto="1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9" s="1" dxf="1" numFmtId="34">
      <nc r="E13">
        <v>2198</v>
      </nc>
      <n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9" s="1" dxf="1">
      <nc r="F13" t="inlineStr">
        <is>
          <t>31/12/2021</t>
        </is>
      </nc>
      <n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9" s="1" dxf="1" numFmtId="34">
      <nc r="G13">
        <v>0</v>
      </nc>
      <ndxf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9">
      <nc r="I13" t="inlineStr">
        <is>
          <t>Moved to Recurrent Exp.</t>
        </is>
      </nc>
    </rcc>
  </rrc>
  <rrc rId="890" sId="49" ref="A11:XFD11" action="deleteRow">
    <undo index="4" exp="ref" v="1" dr="G11" r="G13" sId="49"/>
    <undo index="4" exp="ref" v="1" dr="E11" r="E13" sId="49"/>
    <undo index="4" exp="area" ref3D="1" dr="$H$1:$H$1048576" dn="Z_57AB6574_63F2_40B5_BA02_4B403D8BA163_.wvu.Cols" sId="49"/>
    <undo index="2" exp="area" ref3D="1" dr="$F$1:$F$1048576" dn="Z_57AB6574_63F2_40B5_BA02_4B403D8BA163_.wvu.Cols" sId="49"/>
    <undo index="1" exp="area" ref3D="1" dr="$C$1:$C$1048576" dn="Z_57AB6574_63F2_40B5_BA02_4B403D8BA163_.wvu.Cols" sId="49"/>
    <rfmt sheetId="49" xfDxf="1" sqref="A11:XFD11" start="0" length="0">
      <dxf>
        <font>
          <sz val="10"/>
        </font>
        <fill>
          <patternFill patternType="solid">
            <bgColor theme="5" tint="0.59999389629810485"/>
          </patternFill>
        </fill>
        <alignment horizontal="left" readingOrder="0"/>
      </dxf>
    </rfmt>
    <rcc rId="0" sId="49" dxf="1">
      <nc r="A11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9" dxf="1">
      <nc r="B11" t="inlineStr">
        <is>
          <t>BAHAMAS SPORTSWEAR</t>
        </is>
      </nc>
      <n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9" dxf="1">
      <nc r="C11" t="inlineStr">
        <is>
          <t>S3028</t>
        </is>
      </nc>
      <n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9" dxf="1">
      <nc r="D11" t="inlineStr">
        <is>
          <t>NON-WOOVEN SHOPPING BAGS/MYGATEWAY SIGNUP DRIVE</t>
        </is>
      </nc>
      <ndxf>
        <font>
          <sz val="10"/>
          <color auto="1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9" s="1" dxf="1" numFmtId="34">
      <nc r="E11">
        <v>2424.8000000000002</v>
      </nc>
      <n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9" s="1" sqref="F11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9" s="1" dxf="1" numFmtId="34">
      <nc r="G11">
        <v>0</v>
      </nc>
      <ndxf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9">
      <nc r="H11" t="inlineStr">
        <is>
          <t>PURCHASE ORDER</t>
        </is>
      </nc>
    </rcc>
    <rcc rId="0" sId="49">
      <nc r="I11" t="inlineStr">
        <is>
          <t>Moved to Recurrent Exp.</t>
        </is>
      </nc>
    </rcc>
  </rrc>
  <rrc rId="891" sId="49" ref="A9:XFD9" action="deleteRow">
    <undo index="2" exp="ref" v="1" dr="G9" r="G12" sId="49"/>
    <undo index="2" exp="ref" v="1" dr="E9" r="E12" sId="49"/>
    <undo index="4" exp="area" ref3D="1" dr="$H$1:$H$1048576" dn="Z_57AB6574_63F2_40B5_BA02_4B403D8BA163_.wvu.Cols" sId="49"/>
    <undo index="2" exp="area" ref3D="1" dr="$F$1:$F$1048576" dn="Z_57AB6574_63F2_40B5_BA02_4B403D8BA163_.wvu.Cols" sId="49"/>
    <undo index="1" exp="area" ref3D="1" dr="$C$1:$C$1048576" dn="Z_57AB6574_63F2_40B5_BA02_4B403D8BA163_.wvu.Cols" sId="49"/>
    <rfmt sheetId="49" xfDxf="1" sqref="A9:XFD9" start="0" length="0">
      <dxf>
        <font>
          <sz val="10"/>
        </font>
        <fill>
          <patternFill patternType="solid">
            <bgColor theme="5" tint="0.59999389629810485"/>
          </patternFill>
        </fill>
        <alignment horizontal="left" readingOrder="0"/>
      </dxf>
    </rfmt>
    <rcc rId="0" sId="49" dxf="1">
      <nc r="A9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9" dxf="1">
      <nc r="B9" t="inlineStr">
        <is>
          <t>BAHAMAS SPORTSWEAR</t>
        </is>
      </nc>
      <n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9" dxf="1">
      <nc r="C9" t="inlineStr">
        <is>
          <t>S3028</t>
        </is>
      </nc>
      <n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9" dxf="1">
      <nc r="D9" t="inlineStr">
        <is>
          <t>DTU - WORK SHIRTS</t>
        </is>
      </nc>
      <ndxf>
        <font>
          <sz val="10"/>
          <color auto="1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9" s="1" dxf="1" numFmtId="34">
      <nc r="E9">
        <v>0</v>
      </nc>
      <ndxf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9" s="1" dxf="1">
      <nc r="F9" t="inlineStr">
        <is>
          <t>PAST DUE</t>
        </is>
      </nc>
      <ndxf>
        <font>
          <b/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9" s="1" dxf="1" numFmtId="34">
      <nc r="G9">
        <v>1367.14</v>
      </nc>
      <n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9">
      <nc r="H9" t="inlineStr">
        <is>
          <t>PURCHASE ORDER</t>
        </is>
      </nc>
    </rcc>
    <rcc rId="0" sId="49">
      <nc r="I9" t="inlineStr">
        <is>
          <t>Moved to Recurrent Exp.</t>
        </is>
      </nc>
    </rcc>
  </rrc>
  <rcc rId="892" sId="49">
    <oc r="A9">
      <v>3</v>
    </oc>
    <nc r="A9">
      <v>2</v>
    </nc>
  </rcc>
  <rcc rId="893" sId="49">
    <oc r="A10">
      <v>5</v>
    </oc>
    <nc r="A10">
      <v>3</v>
    </nc>
  </rcc>
  <rcc rId="894" sId="49">
    <oc r="E11">
      <f>SUM(E8:E10)-#REF!-#REF!-#REF!</f>
    </oc>
    <nc r="E11">
      <f>SUM(E8:E10)</f>
    </nc>
  </rcc>
  <rcc rId="895" sId="49">
    <oc r="G11">
      <f>SUM(G8:G10)-#REF!-#REF!-#REF!</f>
    </oc>
    <nc r="G11">
      <f>SUM(G8:G10)</f>
    </nc>
  </rcc>
  <rcc rId="896" sId="53">
    <oc r="H9" t="inlineStr">
      <is>
        <t>Repeated items</t>
      </is>
    </oc>
    <nc r="H9"/>
  </rcc>
  <rcc rId="897" sId="53">
    <oc r="H13" t="inlineStr">
      <is>
        <t>Repeated items</t>
      </is>
    </oc>
    <nc r="H13"/>
  </rcc>
  <rcc rId="898" sId="53">
    <oc r="H26" t="inlineStr">
      <is>
        <t>Repeated items</t>
      </is>
    </oc>
    <nc r="H26"/>
  </rcc>
  <rcc rId="899" sId="53">
    <oc r="H28" t="inlineStr">
      <is>
        <t>Repeated items</t>
      </is>
    </oc>
    <nc r="H28"/>
  </rcc>
  <rcc rId="900" sId="53">
    <oc r="H42" t="inlineStr">
      <is>
        <t>Repeated items</t>
      </is>
    </oc>
    <nc r="H42"/>
  </rcc>
  <rcc rId="901" sId="53">
    <oc r="H49" t="inlineStr">
      <is>
        <t>Repeated items</t>
      </is>
    </oc>
    <nc r="H49"/>
  </rcc>
  <rcc rId="902" sId="53">
    <oc r="H63" t="inlineStr">
      <is>
        <t>Repeated items</t>
      </is>
    </oc>
    <nc r="H63"/>
  </rcc>
  <rcc rId="903" sId="53">
    <oc r="H174" t="inlineStr">
      <is>
        <t>Repeated items</t>
      </is>
    </oc>
    <nc r="H174"/>
  </rcc>
  <rcc rId="904" sId="53">
    <oc r="H187" t="inlineStr">
      <is>
        <t>Repeated items</t>
      </is>
    </oc>
    <nc r="H187"/>
  </rcc>
  <rcc rId="905" sId="53">
    <oc r="H202" t="inlineStr">
      <is>
        <t>Repeated items</t>
      </is>
    </oc>
    <nc r="H202"/>
  </rcc>
  <rcc rId="906" sId="53">
    <oc r="H211" t="inlineStr">
      <is>
        <t>Repeated items</t>
      </is>
    </oc>
    <nc r="H211"/>
  </rcc>
  <rcc rId="907" sId="53">
    <oc r="H215" t="inlineStr">
      <is>
        <t>Repeated items</t>
      </is>
    </oc>
    <nc r="H215"/>
  </rcc>
  <rcc rId="908" sId="53">
    <oc r="H220" t="inlineStr">
      <is>
        <t>Repeated items</t>
      </is>
    </oc>
    <nc r="H220"/>
  </rcc>
  <rcc rId="909" sId="53">
    <oc r="H296" t="inlineStr">
      <is>
        <t>Repeated items</t>
      </is>
    </oc>
    <nc r="H296"/>
  </rcc>
  <rcc rId="910" sId="53">
    <oc r="H589" t="inlineStr">
      <is>
        <t>Repeated items</t>
      </is>
    </oc>
    <nc r="H589"/>
  </rcc>
  <rcc rId="911" sId="53">
    <oc r="H595" t="inlineStr">
      <is>
        <t>Repeated items</t>
      </is>
    </oc>
    <nc r="H595"/>
  </rcc>
  <rcc rId="912" sId="53">
    <oc r="H618" t="inlineStr">
      <is>
        <t>Repeated items</t>
      </is>
    </oc>
    <nc r="H618"/>
  </rcc>
  <rcc rId="913" sId="53">
    <oc r="H623" t="inlineStr">
      <is>
        <t>Repeated items</t>
      </is>
    </oc>
    <nc r="H623"/>
  </rcc>
  <rfmt sheetId="53" sqref="A1:XFD1048576">
    <dxf>
      <fill>
        <patternFill patternType="none">
          <bgColor auto="1"/>
        </patternFill>
      </fill>
    </dxf>
  </rfmt>
  <rcmt sheetId="56" cell="G238" guid="{00000000-0000-0000-0000-000000000000}" action="delete" author="Robyn Allen"/>
  <rcc rId="914" sId="56">
    <oc r="H10" t="inlineStr">
      <is>
        <t>Repeated items</t>
      </is>
    </oc>
    <nc r="H10"/>
  </rcc>
  <rcc rId="915" sId="56">
    <oc r="H14" t="inlineStr">
      <is>
        <t>Unclear</t>
      </is>
    </oc>
    <nc r="H14"/>
  </rcc>
  <rcc rId="916" sId="56">
    <oc r="H18" t="inlineStr">
      <is>
        <t>Repeated items</t>
      </is>
    </oc>
    <nc r="H18"/>
  </rcc>
  <rcc rId="917" sId="56">
    <oc r="H24" t="inlineStr">
      <is>
        <t>Repeated items</t>
      </is>
    </oc>
    <nc r="H24"/>
  </rcc>
  <rcc rId="918" sId="56">
    <oc r="H33" t="inlineStr">
      <is>
        <t>Repeated items</t>
      </is>
    </oc>
    <nc r="H33"/>
  </rcc>
  <rcc rId="919" sId="56">
    <oc r="H76" t="inlineStr">
      <is>
        <t>Repeated items</t>
      </is>
    </oc>
    <nc r="H76"/>
  </rcc>
  <rcc rId="920" sId="56">
    <oc r="H83" t="inlineStr">
      <is>
        <t>Repeated items</t>
      </is>
    </oc>
    <nc r="H83"/>
  </rcc>
  <rcc rId="921" sId="56">
    <oc r="H101" t="inlineStr">
      <is>
        <t>Repeated items</t>
      </is>
    </oc>
    <nc r="H101"/>
  </rcc>
  <rcc rId="922" sId="56">
    <oc r="H110" t="inlineStr">
      <is>
        <t>Repeated items</t>
      </is>
    </oc>
    <nc r="H110"/>
  </rcc>
  <rcc rId="923" sId="56">
    <oc r="H121" t="inlineStr">
      <is>
        <t>Repeated items</t>
      </is>
    </oc>
    <nc r="H121"/>
  </rcc>
  <rcc rId="924" sId="56">
    <oc r="H138" t="inlineStr">
      <is>
        <t>Repeated items</t>
      </is>
    </oc>
    <nc r="H138"/>
  </rcc>
  <rcc rId="925" sId="56">
    <oc r="H147" t="inlineStr">
      <is>
        <t>Repeated items</t>
      </is>
    </oc>
    <nc r="H147"/>
  </rcc>
  <rcc rId="926" sId="56">
    <oc r="H159" t="inlineStr">
      <is>
        <t>Repeated items</t>
      </is>
    </oc>
    <nc r="H159"/>
  </rcc>
  <rcc rId="927" sId="56">
    <oc r="H166" t="inlineStr">
      <is>
        <t>Repeated items</t>
      </is>
    </oc>
    <nc r="H166"/>
  </rcc>
  <rcc rId="928" sId="56">
    <oc r="H169" t="inlineStr">
      <is>
        <t>Repeated items</t>
      </is>
    </oc>
    <nc r="H169"/>
  </rcc>
  <rcc rId="929" sId="56">
    <oc r="H176" t="inlineStr">
      <is>
        <t>Repeated items</t>
      </is>
    </oc>
    <nc r="H176"/>
  </rcc>
  <rcc rId="930" sId="56">
    <oc r="H187" t="inlineStr">
      <is>
        <t>Repeated items</t>
      </is>
    </oc>
    <nc r="H187"/>
  </rcc>
  <rcc rId="931" sId="56">
    <oc r="H196" t="inlineStr">
      <is>
        <t>Repeated items</t>
      </is>
    </oc>
    <nc r="H196"/>
  </rcc>
  <rcc rId="932" sId="56">
    <oc r="H229" t="inlineStr">
      <is>
        <t>Repeated items</t>
      </is>
    </oc>
    <nc r="H229"/>
  </rcc>
  <rcc rId="933" sId="56">
    <oc r="H238" t="inlineStr">
      <is>
        <t>No vendor</t>
      </is>
    </oc>
    <nc r="H238"/>
  </rcc>
  <rcc rId="934" sId="56">
    <oc r="H239" t="inlineStr">
      <is>
        <t>Repeated items</t>
      </is>
    </oc>
    <nc r="H239"/>
  </rcc>
  <rcc rId="935" sId="56">
    <oc r="H247" t="inlineStr">
      <is>
        <t>Repeated items</t>
      </is>
    </oc>
    <nc r="H247"/>
  </rcc>
  <rcc rId="936" sId="56">
    <oc r="H252" t="inlineStr">
      <is>
        <t>Repeated items</t>
      </is>
    </oc>
    <nc r="H252"/>
  </rcc>
  <rcc rId="937" sId="56">
    <oc r="H256" t="inlineStr">
      <is>
        <t>Unclear</t>
      </is>
    </oc>
    <nc r="H256"/>
  </rcc>
  <rcc rId="938" sId="56">
    <oc r="H262" t="inlineStr">
      <is>
        <t>Repeated items</t>
      </is>
    </oc>
    <nc r="H262"/>
  </rcc>
  <rcc rId="939" sId="56">
    <oc r="H278" t="inlineStr">
      <is>
        <t>Repeated items</t>
      </is>
    </oc>
    <nc r="H278"/>
  </rcc>
  <rcc rId="940" sId="56">
    <oc r="H306" t="inlineStr">
      <is>
        <t>Repeated items</t>
      </is>
    </oc>
    <nc r="H306"/>
  </rcc>
  <rcc rId="941" sId="56">
    <oc r="H312" t="inlineStr">
      <is>
        <t>Repeated items</t>
      </is>
    </oc>
    <nc r="H312"/>
  </rcc>
  <rfmt sheetId="56" sqref="A1:XFD1048576">
    <dxf>
      <fill>
        <patternFill patternType="none">
          <bgColor auto="1"/>
        </patternFill>
      </fill>
    </dxf>
  </rfmt>
  <rcc rId="942" sId="57">
    <oc r="H11" t="inlineStr">
      <is>
        <t>No description</t>
      </is>
    </oc>
    <nc r="H11"/>
  </rcc>
  <rfmt sheetId="57" sqref="A1:XFD1048576">
    <dxf>
      <fill>
        <patternFill patternType="none">
          <bgColor auto="1"/>
        </patternFill>
      </fill>
    </dxf>
  </rfmt>
  <rcc rId="943" sId="59">
    <oc r="H12" t="inlineStr">
      <is>
        <t>Missing vendor info</t>
      </is>
    </oc>
    <nc r="H12"/>
  </rcc>
  <rcc rId="944" sId="59">
    <oc r="H80" t="inlineStr">
      <is>
        <t>Vendor Info</t>
      </is>
    </oc>
    <nc r="H80"/>
  </rcc>
  <rcc rId="945" sId="59">
    <oc r="H87" t="inlineStr">
      <is>
        <t>Vendor Info</t>
      </is>
    </oc>
    <nc r="H87"/>
  </rcc>
  <rfmt sheetId="59" sqref="A1:XFD1048576">
    <dxf>
      <fill>
        <patternFill patternType="none">
          <bgColor auto="1"/>
        </patternFill>
      </fill>
    </dxf>
  </rfmt>
  <rcc rId="946" sId="61">
    <oc r="H6" t="inlineStr">
      <is>
        <t>No descriptions</t>
      </is>
    </oc>
    <nc r="H6"/>
  </rcc>
  <rcc rId="947" sId="61">
    <oc r="H12" t="inlineStr">
      <is>
        <t>Repeated items</t>
      </is>
    </oc>
    <nc r="H12"/>
  </rcc>
  <rcc rId="948" sId="61">
    <oc r="H31" t="inlineStr">
      <is>
        <t>Personal Info</t>
      </is>
    </oc>
    <nc r="H31"/>
  </rcc>
  <rfmt sheetId="61" sqref="A1:XFD1048576">
    <dxf>
      <fill>
        <patternFill patternType="none">
          <bgColor auto="1"/>
        </patternFill>
      </fill>
    </dxf>
  </rfmt>
  <rfmt sheetId="29" sqref="A9" start="0" length="0">
    <dxf>
      <alignment wrapText="1" readingOrder="0"/>
      <border outline="0">
        <right/>
      </border>
    </dxf>
  </rfmt>
  <rcc rId="949" sId="29">
    <oc r="A9">
      <v>3</v>
    </oc>
    <nc r="A9">
      <v>2</v>
    </nc>
  </rcc>
  <rcc rId="950" sId="27">
    <oc r="H15" t="inlineStr">
      <is>
        <t>No description</t>
      </is>
    </oc>
    <nc r="H15"/>
  </rcc>
  <rcc rId="951" sId="20">
    <oc r="D16" t="inlineStr">
      <is>
        <t>Freight for Eqwuipment</t>
      </is>
    </oc>
    <nc r="D16" t="inlineStr">
      <is>
        <t>Freight for Equipment</t>
      </is>
    </nc>
  </rcc>
  <rcc rId="952" sId="20" odxf="1" dxf="1">
    <oc r="A64">
      <v>3</v>
    </oc>
    <nc r="A64">
      <v>58</v>
    </nc>
    <odxf/>
    <ndxf/>
  </rcc>
  <rcc rId="953" sId="20" odxf="1" dxf="1">
    <oc r="A65">
      <v>4</v>
    </oc>
    <nc r="A65">
      <v>59</v>
    </nc>
    <odxf/>
    <ndxf/>
  </rcc>
  <rcc rId="954" sId="20" odxf="1" dxf="1">
    <oc r="A66">
      <v>5</v>
    </oc>
    <nc r="A66">
      <v>60</v>
    </nc>
    <odxf/>
    <ndxf/>
  </rcc>
  <rcc rId="955" sId="20" odxf="1" dxf="1">
    <oc r="A67">
      <v>6</v>
    </oc>
    <nc r="A67">
      <v>61</v>
    </nc>
    <odxf/>
    <ndxf/>
  </rcc>
  <rcc rId="956" sId="20" odxf="1" dxf="1">
    <oc r="A68">
      <v>7</v>
    </oc>
    <nc r="A68">
      <v>62</v>
    </nc>
    <odxf/>
    <ndxf/>
  </rcc>
  <rcc rId="957" sId="20" odxf="1" dxf="1">
    <oc r="A69">
      <v>18</v>
    </oc>
    <nc r="A69">
      <v>63</v>
    </nc>
    <odxf/>
    <ndxf/>
  </rcc>
  <rcc rId="958" sId="20" odxf="1" dxf="1">
    <oc r="A70">
      <v>19</v>
    </oc>
    <nc r="A70">
      <v>64</v>
    </nc>
    <odxf/>
    <ndxf/>
  </rcc>
  <rcc rId="959" sId="20" odxf="1" dxf="1">
    <oc r="A71">
      <v>20</v>
    </oc>
    <nc r="A71">
      <v>65</v>
    </nc>
    <odxf/>
    <ndxf/>
  </rcc>
  <rcc rId="960" sId="14">
    <oc r="A23">
      <v>13</v>
    </oc>
    <nc r="A23">
      <v>16</v>
    </nc>
  </rcc>
  <rrc rId="961" sId="14" ref="A25:XFD25" action="insertRow">
    <undo index="2" exp="area" ref3D="1" dr="$F$1:$F$1048576" dn="Z_57AB6574_63F2_40B5_BA02_4B403D8BA163_.wvu.Cols" sId="14"/>
    <undo index="1" exp="area" ref3D="1" dr="$C$1:$C$1048576" dn="Z_57AB6574_63F2_40B5_BA02_4B403D8BA163_.wvu.Cols" sId="14"/>
  </rrc>
  <rcc rId="962" sId="14">
    <nc r="A25">
      <v>18</v>
    </nc>
  </rcc>
  <rcc rId="963" sId="14">
    <nc r="B25" t="inlineStr">
      <is>
        <t>Summerwind's Group</t>
      </is>
    </nc>
  </rcc>
  <rcc rId="964" sId="14">
    <nc r="D25" t="inlineStr">
      <is>
        <t>Rent/Lease -Building Restoration</t>
      </is>
    </nc>
  </rcc>
  <rcc rId="965" sId="14" numFmtId="34">
    <nc r="E25">
      <v>0</v>
    </nc>
  </rcc>
  <rcc rId="966" sId="14" endOfListFormulaUpdate="1">
    <oc r="E26">
      <f>SUM(E8:F23)</f>
    </oc>
    <nc r="E26">
      <f>SUM(E8:E25)</f>
    </nc>
  </rcc>
  <rcc rId="967" sId="14" numFmtId="34">
    <nc r="G25">
      <v>52503634</v>
    </nc>
  </rcc>
  <rcc rId="968" sId="14" endOfListFormulaUpdate="1">
    <oc r="G26">
      <f>SUM(G8:G23)</f>
    </oc>
    <nc r="G26">
      <f>SUM(G8:G25)</f>
    </nc>
  </rcc>
  <rcc rId="969" sId="8">
    <oc r="I13" t="inlineStr">
      <is>
        <t>Employee name</t>
      </is>
    </oc>
    <nc r="I13"/>
  </rcc>
  <rrc rId="970" sId="7" ref="A51:XFD51" action="insertRow">
    <undo index="2" exp="area" ref3D="1" dr="$F$1:$F$1048576" dn="Z_57AB6574_63F2_40B5_BA02_4B403D8BA163_.wvu.Cols" sId="7"/>
    <undo index="1" exp="area" ref3D="1" dr="$C$1:$C$1048576" dn="Z_57AB6574_63F2_40B5_BA02_4B403D8BA163_.wvu.Cols" sId="7"/>
  </rrc>
  <rrc rId="971" sId="14" ref="A25:XFD25" action="deleteRow">
    <undo index="0" exp="area" dr="G8:G25" r="G26" sId="14"/>
    <undo index="0" exp="area" dr="E8:E25" r="E26" sId="14"/>
    <undo index="2" exp="area" ref3D="1" dr="$F$1:$F$1048576" dn="Z_57AB6574_63F2_40B5_BA02_4B403D8BA163_.wvu.Cols" sId="14"/>
    <undo index="1" exp="area" ref3D="1" dr="$C$1:$C$1048576" dn="Z_57AB6574_63F2_40B5_BA02_4B403D8BA163_.wvu.Cols" sId="14"/>
    <rfmt sheetId="14" xfDxf="1" sqref="A25:XFD25" start="0" length="0">
      <dxf>
        <font>
          <sz val="10"/>
        </font>
        <alignment horizontal="left" readingOrder="0"/>
      </dxf>
    </rfmt>
    <rcc rId="0" sId="14" dxf="1">
      <nc r="A25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4" dxf="1">
      <nc r="B25" t="inlineStr">
        <is>
          <t>Summerwind's Group</t>
        </is>
      </nc>
      <n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4" sqref="C25" start="0" length="0">
      <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4" dxf="1">
      <nc r="D25" t="inlineStr">
        <is>
          <t>Rent/Lease -Building Restoration</t>
        </is>
      </nc>
      <ndxf>
        <font>
          <sz val="10"/>
          <color auto="1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4" s="1" dxf="1" numFmtId="34">
      <nc r="E25">
        <v>0</v>
      </nc>
      <n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4" s="1" sqref="F25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4" s="1" dxf="1" numFmtId="34">
      <nc r="G25">
        <v>52503634</v>
      </nc>
      <ndxf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m rId="972" sheetId="7" source="A24:G24" destination="A51:G51" sourceSheetId="14">
    <undo index="0" exp="area" dr="E8:E24" r="E25" sId="14"/>
    <undo index="0" exp="area" dr="G8:G24" r="G25" sId="14"/>
    <rfmt sheetId="7" sqref="A51" start="0" length="0">
      <dxf>
        <font>
          <sz val="10"/>
          <color theme="1"/>
          <name val="Calibri"/>
          <scheme val="minor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B51" start="0" length="0">
      <dxf>
        <font>
          <sz val="10"/>
          <color auto="1"/>
          <name val="Calibri"/>
          <scheme val="minor"/>
        </font>
        <numFmt numFmtId="30" formatCode="@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C51" start="0" length="0">
      <dxf>
        <font>
          <sz val="10"/>
          <color auto="1"/>
          <name val="Calibri"/>
          <scheme val="minor"/>
        </font>
        <numFmt numFmtId="30" formatCode="@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D51" start="0" length="0">
      <dxf>
        <font>
          <sz val="10"/>
          <color auto="1"/>
          <name val="Calibri"/>
          <scheme val="minor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51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51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51" start="0" length="0">
      <dxf>
        <font>
          <sz val="10"/>
          <color theme="1"/>
          <name val="Calibri"/>
          <scheme val="minor"/>
        </font>
        <numFmt numFmtId="35" formatCode="_(* #,##0.00_);_(* \(#,##0.00\);_(* &quot;-&quot;??_);_(@_)"/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mt sheetId="14" cell="G24" guid="{00000000-0000-0000-0000-000000000000}" action="delete" author="Robyn Allen"/>
  <rcc rId="973" sId="7" odxf="1" dxf="1">
    <oc r="A48">
      <v>2</v>
    </oc>
    <nc r="A48">
      <v>42</v>
    </nc>
    <odxf/>
    <ndxf/>
  </rcc>
  <rcc rId="974" sId="7" odxf="1" dxf="1">
    <oc r="A49">
      <v>3</v>
    </oc>
    <nc r="A49">
      <v>43</v>
    </nc>
    <odxf/>
    <ndxf/>
  </rcc>
  <rcc rId="975" sId="7" odxf="1" dxf="1">
    <oc r="A50">
      <v>12</v>
    </oc>
    <nc r="A50">
      <v>44</v>
    </nc>
    <odxf/>
    <ndxf/>
  </rcc>
  <rcc rId="976" sId="7" odxf="1" dxf="1">
    <oc r="A51">
      <v>5</v>
    </oc>
    <nc r="A51">
      <v>45</v>
    </nc>
    <ndxf/>
  </rcc>
  <rcmt sheetId="7" cell="E51" guid="{00000000-0000-0000-0000-000000000000}" action="delete" author="Robyn Allen"/>
  <rfmt sheetId="7" sqref="G50">
    <dxf>
      <numFmt numFmtId="168" formatCode="_(* #,##0.0_);_(* \(#,##0.0\);_(* &quot;-&quot;??_);_(@_)"/>
    </dxf>
  </rfmt>
  <rfmt sheetId="7" sqref="G50">
    <dxf>
      <numFmt numFmtId="164" formatCode="_(* #,##0_);_(* \(#,##0\);_(* &quot;-&quot;??_);_(@_)"/>
    </dxf>
  </rfmt>
  <rrc rId="977" sId="14" ref="A24:XFD24" action="deleteRow">
    <undo index="2" exp="area" ref3D="1" dr="$F$1:$F$1048576" dn="Z_57AB6574_63F2_40B5_BA02_4B403D8BA163_.wvu.Cols" sId="14"/>
    <undo index="1" exp="area" ref3D="1" dr="$C$1:$C$1048576" dn="Z_57AB6574_63F2_40B5_BA02_4B403D8BA163_.wvu.Cols" sId="14"/>
    <rfmt sheetId="14" xfDxf="1" sqref="A24:XFD24" start="0" length="0">
      <dxf>
        <font>
          <sz val="10"/>
        </font>
        <alignment horizontal="left" readingOrder="0"/>
      </dxf>
    </rfmt>
  </rrc>
  <rrc rId="978" sId="5" ref="H1:H1048576" action="deleteCol">
    <undo index="0" exp="area" ref3D="1" dr="$A$1:$XFD$2" dn="Print_Titles" sId="5"/>
    <undo index="0" exp="area" ref3D="1" dr="$A$1:$XFD$2" dn="Z_57AB6574_63F2_40B5_BA02_4B403D8BA163_.wvu.PrintTitles" sId="5"/>
    <rfmt sheetId="5" xfDxf="1" sqref="H1:H1048576" start="0" length="0"/>
    <rfmt sheetId="5" sqref="H49" start="0" length="0">
      <dxf>
        <font>
          <sz val="12"/>
          <color theme="1"/>
          <name val="Times New Roman"/>
          <scheme val="none"/>
        </font>
        <alignment horizontal="left" vertical="top" readingOrder="0"/>
      </dxf>
    </rfmt>
    <rfmt sheetId="5" sqref="H50" start="0" length="0">
      <dxf>
        <font>
          <sz val="12"/>
          <color theme="1"/>
          <name val="Times New Roman"/>
          <scheme val="none"/>
        </font>
        <alignment horizontal="left" vertical="top" readingOrder="0"/>
      </dxf>
    </rfmt>
    <rfmt sheetId="5" sqref="H51" start="0" length="0">
      <dxf>
        <font>
          <sz val="12"/>
          <color theme="1"/>
          <name val="Times New Roman"/>
          <scheme val="none"/>
        </font>
        <alignment horizontal="left" vertical="top" readingOrder="0"/>
      </dxf>
    </rfmt>
    <rfmt sheetId="5" sqref="H52" start="0" length="0">
      <dxf>
        <font>
          <sz val="12"/>
          <color theme="1"/>
          <name val="Times New Roman"/>
          <scheme val="none"/>
        </font>
        <alignment horizontal="left" vertical="top" readingOrder="0"/>
      </dxf>
    </rfmt>
    <rfmt sheetId="5" sqref="H53" start="0" length="0">
      <dxf>
        <font>
          <sz val="12"/>
          <color theme="1"/>
          <name val="Times New Roman"/>
          <scheme val="none"/>
        </font>
        <alignment horizontal="left" vertical="top" readingOrder="0"/>
      </dxf>
    </rfmt>
    <rfmt sheetId="5" sqref="H54" start="0" length="0">
      <dxf>
        <font>
          <sz val="12"/>
          <color theme="1"/>
          <name val="Times New Roman"/>
          <scheme val="none"/>
        </font>
        <alignment horizontal="left" vertical="top" readingOrder="0"/>
      </dxf>
    </rfmt>
    <rfmt sheetId="5" sqref="H55" start="0" length="0">
      <dxf>
        <font>
          <sz val="12"/>
          <color theme="1"/>
          <name val="Times New Roman"/>
          <scheme val="none"/>
        </font>
        <alignment horizontal="left" vertical="top" readingOrder="0"/>
      </dxf>
    </rfmt>
    <rfmt sheetId="5" sqref="H56" start="0" length="0">
      <dxf>
        <font>
          <sz val="12"/>
          <color theme="1"/>
          <name val="Times New Roman"/>
          <scheme val="none"/>
        </font>
        <alignment horizontal="left" vertical="top" readingOrder="0"/>
      </dxf>
    </rfmt>
    <rfmt sheetId="5" sqref="H57" start="0" length="0">
      <dxf>
        <font>
          <sz val="12"/>
          <color theme="1"/>
          <name val="Times New Roman"/>
          <scheme val="none"/>
        </font>
        <alignment horizontal="left" vertical="top" readingOrder="0"/>
      </dxf>
    </rfmt>
    <rcc rId="0" sId="5" dxf="1">
      <nc r="H58" t="inlineStr">
        <is>
          <t>Repeated</t>
        </is>
      </nc>
      <ndxf>
        <font>
          <sz val="10"/>
          <color theme="1"/>
          <name val="Calibri"/>
          <scheme val="minor"/>
        </font>
        <fill>
          <patternFill patternType="solid">
            <bgColor rgb="FFFFFF00"/>
          </patternFill>
        </fill>
        <alignment horizontal="left" vertical="top" readingOrder="0"/>
      </ndxf>
    </rcc>
    <rfmt sheetId="5" sqref="H59" start="0" length="0">
      <dxf>
        <font>
          <sz val="12"/>
          <color theme="1"/>
          <name val="Times New Roman"/>
          <scheme val="none"/>
        </font>
        <alignment horizontal="left" vertical="top" readingOrder="0"/>
      </dxf>
    </rfmt>
    <rfmt sheetId="5" sqref="H60" start="0" length="0">
      <dxf>
        <font>
          <b/>
          <sz val="12"/>
          <color theme="1"/>
          <name val="Times New Roman"/>
          <scheme val="none"/>
        </font>
        <alignment horizontal="left" vertical="top" readingOrder="0"/>
      </dxf>
    </rfmt>
  </rrc>
  <rfmt sheetId="5" sqref="A58:XFD58">
    <dxf>
      <fill>
        <patternFill patternType="none">
          <bgColor auto="1"/>
        </patternFill>
      </fill>
    </dxf>
  </rfmt>
  <rcc rId="979" sId="5">
    <oc r="E67" t="inlineStr">
      <is>
        <t>Colina Total</t>
      </is>
    </oc>
    <nc r="E67"/>
  </rcc>
  <rcc rId="980" sId="5">
    <oc r="G67">
      <f>E58+E50+G50</f>
    </oc>
    <nc r="G67"/>
  </rcc>
  <rcmt sheetId="5" cell="G50" guid="{B613C780-311A-4680-A99B-2E2C9EDD9C3D}" author="Robyn Allen" newLength="47"/>
  <rcmt sheetId="5" cell="G58" guid="{BE3AF5D2-6A46-49FC-A03A-559E9F814954}" author="Robyn Allen" newLength="38"/>
  <rcmt sheetId="7" cell="G50" guid="{D3623152-686C-492D-8568-E22149B96640}" author="Robyn Allen" newLength="57"/>
  <rcmt sheetId="17" cell="C9" guid="{93237B1D-60E3-4E5A-8894-0C17A86ADD5F}" author="Robyn Allen" newLength="33"/>
  <rcv guid="{57AB6574-63F2-40B5-BA02-4B403D8BA163}" action="delete"/>
  <rdn rId="0" localSheetId="1" customView="1" name="Z_57AB6574_63F2_40B5_BA02_4B403D8BA163_.wvu.PrintTitles" hidden="1" oldHidden="1">
    <formula>Summary!$2:$2</formula>
    <oldFormula>Summary!$2:$2</oldFormula>
  </rdn>
  <rdn rId="0" localSheetId="2" customView="1" name="Z_57AB6574_63F2_40B5_BA02_4B403D8BA163_.wvu.PrintArea" hidden="1" oldHidden="1">
    <formula>'Arrears-Various'!$A$2:$E$19</formula>
    <oldFormula>'Arrears-Various'!$A$2:$E$19</oldFormula>
  </rdn>
  <rdn rId="0" localSheetId="2" customView="1" name="Z_57AB6574_63F2_40B5_BA02_4B403D8BA163_.wvu.Cols" hidden="1" oldHidden="1">
    <formula>'Arrears-Various'!$C:$C,'Arrears-Various'!$F:$F</formula>
    <oldFormula>'Arrears-Various'!$C:$C,'Arrears-Various'!$F:$F</oldFormula>
  </rdn>
  <rdn rId="0" localSheetId="3" customView="1" name="Z_57AB6574_63F2_40B5_BA02_4B403D8BA163_.wvu.PrintArea" hidden="1" oldHidden="1">
    <formula>'Head 001'!$A$1:$G$17</formula>
    <oldFormula>'Head 001'!$A$1:$G$17</oldFormula>
  </rdn>
  <rdn rId="0" localSheetId="3" customView="1" name="Z_57AB6574_63F2_40B5_BA02_4B403D8BA163_.wvu.Rows" hidden="1" oldHidden="1">
    <formula>'Head 001'!$19:$28</formula>
    <oldFormula>'Head 001'!$19:$28</oldFormula>
  </rdn>
  <rdn rId="0" localSheetId="3" customView="1" name="Z_57AB6574_63F2_40B5_BA02_4B403D8BA163_.wvu.Cols" hidden="1" oldHidden="1">
    <formula>'Head 001'!$C:$C,'Head 001'!$F:$F</formula>
    <oldFormula>'Head 001'!$C:$C,'Head 001'!$F:$F</oldFormula>
  </rdn>
  <rdn rId="0" localSheetId="4" customView="1" name="Z_57AB6574_63F2_40B5_BA02_4B403D8BA163_.wvu.PrintArea" hidden="1" oldHidden="1">
    <formula>'Head 003'!$A$1:$G$11</formula>
    <oldFormula>'Head 003'!$A$1:$G$11</oldFormula>
  </rdn>
  <rdn rId="0" localSheetId="4" customView="1" name="Z_57AB6574_63F2_40B5_BA02_4B403D8BA163_.wvu.Cols" hidden="1" oldHidden="1">
    <formula>'Head 003'!$C:$C,'Head 003'!$F:$F</formula>
    <oldFormula>'Head 003'!$C:$C,'Head 003'!$F:$F</oldFormula>
  </rdn>
  <rdn rId="0" localSheetId="5" customView="1" name="Z_57AB6574_63F2_40B5_BA02_4B403D8BA163_.wvu.PrintArea" hidden="1" oldHidden="1">
    <formula>'Head 005'!$A$1:$G$60</formula>
    <oldFormula>'Head 005'!$A$1:$G$60</oldFormula>
  </rdn>
  <rdn rId="0" localSheetId="5" customView="1" name="Z_57AB6574_63F2_40B5_BA02_4B403D8BA163_.wvu.PrintTitles" hidden="1" oldHidden="1">
    <formula>'Head 005'!$1:$2</formula>
    <oldFormula>'Head 005'!$1:$2</oldFormula>
  </rdn>
  <rdn rId="0" localSheetId="5" customView="1" name="Z_57AB6574_63F2_40B5_BA02_4B403D8BA163_.wvu.Cols" hidden="1" oldHidden="1">
    <formula>'Head 005'!$C:$C,'Head 005'!$F:$F</formula>
    <oldFormula>'Head 005'!$C:$C,'Head 005'!$F:$F</oldFormula>
  </rdn>
  <rdn rId="0" localSheetId="5" customView="1" name="Z_57AB6574_63F2_40B5_BA02_4B403D8BA163_.wvu.FilterData" hidden="1" oldHidden="1">
    <formula>'Head 005'!$A$6:$G$60</formula>
    <oldFormula>'Head 005'!$A$6:$G$60</oldFormula>
  </rdn>
  <rdn rId="0" localSheetId="6" customView="1" name="Z_57AB6574_63F2_40B5_BA02_4B403D8BA163_.wvu.PrintArea" hidden="1" oldHidden="1">
    <formula>'Head 006'!$A$1:$G$12</formula>
    <oldFormula>'Head 006'!$A$1:$G$12</oldFormula>
  </rdn>
  <rdn rId="0" localSheetId="6" customView="1" name="Z_57AB6574_63F2_40B5_BA02_4B403D8BA163_.wvu.Cols" hidden="1" oldHidden="1">
    <formula>'Head 006'!$C:$C,'Head 006'!$F:$F</formula>
    <oldFormula>'Head 006'!$C:$C,'Head 006'!$F:$F</oldFormula>
  </rdn>
  <rdn rId="0" localSheetId="7" customView="1" name="Z_57AB6574_63F2_40B5_BA02_4B403D8BA163_.wvu.PrintArea" hidden="1" oldHidden="1">
    <formula>'Head 007'!$A$1:$G$52</formula>
    <oldFormula>'Head 007'!$A$1:$G$52</oldFormula>
  </rdn>
  <rdn rId="0" localSheetId="7" customView="1" name="Z_57AB6574_63F2_40B5_BA02_4B403D8BA163_.wvu.PrintTitles" hidden="1" oldHidden="1">
    <formula>'Head 007'!$1:$2</formula>
    <oldFormula>'Head 007'!$1:$2</oldFormula>
  </rdn>
  <rdn rId="0" localSheetId="7" customView="1" name="Z_57AB6574_63F2_40B5_BA02_4B403D8BA163_.wvu.Cols" hidden="1" oldHidden="1">
    <formula>'Head 007'!$C:$C,'Head 007'!$F:$F</formula>
    <oldFormula>'Head 007'!$C:$C,'Head 007'!$F:$F</oldFormula>
  </rdn>
  <rdn rId="0" localSheetId="8" customView="1" name="Z_57AB6574_63F2_40B5_BA02_4B403D8BA163_.wvu.PrintArea" hidden="1" oldHidden="1">
    <formula>'Head 010'!$A$1:$H$29</formula>
    <oldFormula>'Head 010'!$A$1:$H$29</oldFormula>
  </rdn>
  <rdn rId="0" localSheetId="8" customView="1" name="Z_57AB6574_63F2_40B5_BA02_4B403D8BA163_.wvu.PrintTitles" hidden="1" oldHidden="1">
    <formula>'Head 010'!$1:$2</formula>
    <oldFormula>'Head 010'!$1:$2</oldFormula>
  </rdn>
  <rdn rId="0" localSheetId="8" customView="1" name="Z_57AB6574_63F2_40B5_BA02_4B403D8BA163_.wvu.Cols" hidden="1" oldHidden="1">
    <formula>'Head 010'!$B:$B,'Head 010'!$D:$D,'Head 010'!$G:$G</formula>
    <oldFormula>'Head 010'!$B:$B,'Head 010'!$D:$D,'Head 010'!$G:$G</oldFormula>
  </rdn>
  <rdn rId="0" localSheetId="9" customView="1" name="Z_57AB6574_63F2_40B5_BA02_4B403D8BA163_.wvu.PrintArea" hidden="1" oldHidden="1">
    <formula>'Head 012'!$A$1:$G$10</formula>
    <oldFormula>'Head 012'!$A$1:$G$10</oldFormula>
  </rdn>
  <rdn rId="0" localSheetId="9" customView="1" name="Z_57AB6574_63F2_40B5_BA02_4B403D8BA163_.wvu.Rows" hidden="1" oldHidden="1">
    <formula>'Head 012'!$10:$13</formula>
    <oldFormula>'Head 012'!$10:$13</oldFormula>
  </rdn>
  <rdn rId="0" localSheetId="9" customView="1" name="Z_57AB6574_63F2_40B5_BA02_4B403D8BA163_.wvu.Cols" hidden="1" oldHidden="1">
    <formula>'Head 012'!$C:$C,'Head 012'!$F:$F</formula>
    <oldFormula>'Head 012'!$C:$C,'Head 012'!$F:$F</oldFormula>
  </rdn>
  <rdn rId="0" localSheetId="10" customView="1" name="Z_57AB6574_63F2_40B5_BA02_4B403D8BA163_.wvu.PrintArea" hidden="1" oldHidden="1">
    <formula>'Head 013'!$A$1:$G$15</formula>
    <oldFormula>'Head 013'!$A$1:$G$15</oldFormula>
  </rdn>
  <rdn rId="0" localSheetId="10" customView="1" name="Z_57AB6574_63F2_40B5_BA02_4B403D8BA163_.wvu.Cols" hidden="1" oldHidden="1">
    <formula>'Head 013'!$C:$C,'Head 013'!$F:$F</formula>
    <oldFormula>'Head 013'!$C:$C,'Head 013'!$F:$F</oldFormula>
  </rdn>
  <rdn rId="0" localSheetId="11" customView="1" name="Z_57AB6574_63F2_40B5_BA02_4B403D8BA163_.wvu.PrintArea" hidden="1" oldHidden="1">
    <formula>'Head 018'!$A$1:$H$30</formula>
    <oldFormula>'Head 018'!$A$1:$H$30</oldFormula>
  </rdn>
  <rdn rId="0" localSheetId="11" customView="1" name="Z_57AB6574_63F2_40B5_BA02_4B403D8BA163_.wvu.PrintTitles" hidden="1" oldHidden="1">
    <formula>'Head 018'!$1:$2</formula>
    <oldFormula>'Head 018'!$1:$2</oldFormula>
  </rdn>
  <rdn rId="0" localSheetId="11" customView="1" name="Z_57AB6574_63F2_40B5_BA02_4B403D8BA163_.wvu.Cols" hidden="1" oldHidden="1">
    <formula>'Head 018'!$B:$B,'Head 018'!$D:$D,'Head 018'!$G:$G</formula>
    <oldFormula>'Head 018'!$B:$B,'Head 018'!$D:$D,'Head 018'!$G:$G</oldFormula>
  </rdn>
  <rdn rId="0" localSheetId="12" customView="1" name="Z_57AB6574_63F2_40B5_BA02_4B403D8BA163_.wvu.PrintArea" hidden="1" oldHidden="1">
    <formula>'Head 019'!$A$1:$G$8</formula>
    <oldFormula>'Head 019'!$A$1:$G$8</oldFormula>
  </rdn>
  <rdn rId="0" localSheetId="12" customView="1" name="Z_57AB6574_63F2_40B5_BA02_4B403D8BA163_.wvu.Cols" hidden="1" oldHidden="1">
    <formula>'Head 019'!$C:$C,'Head 019'!$F:$F</formula>
    <oldFormula>'Head 019'!$C:$C,'Head 019'!$F:$F</oldFormula>
  </rdn>
  <rdn rId="0" localSheetId="13" customView="1" name="Z_57AB6574_63F2_40B5_BA02_4B403D8BA163_.wvu.PrintArea" hidden="1" oldHidden="1">
    <formula>'Head 021'!$A$1:$G$17</formula>
    <oldFormula>'Head 021'!$A$1:$G$17</oldFormula>
  </rdn>
  <rdn rId="0" localSheetId="13" customView="1" name="Z_57AB6574_63F2_40B5_BA02_4B403D8BA163_.wvu.Rows" hidden="1" oldHidden="1">
    <formula>'Head 021'!$1:$1</formula>
    <oldFormula>'Head 021'!$1:$1</oldFormula>
  </rdn>
  <rdn rId="0" localSheetId="13" customView="1" name="Z_57AB6574_63F2_40B5_BA02_4B403D8BA163_.wvu.Cols" hidden="1" oldHidden="1">
    <formula>'Head 021'!$C:$C,'Head 021'!$F:$F</formula>
    <oldFormula>'Head 021'!$C:$C,'Head 021'!$F:$F</oldFormula>
  </rdn>
  <rdn rId="0" localSheetId="14" customView="1" name="Z_57AB6574_63F2_40B5_BA02_4B403D8BA163_.wvu.PrintArea" hidden="1" oldHidden="1">
    <formula>'Head 022'!$A$1:$G$24</formula>
    <oldFormula>'Head 022'!$A$1:$G$24</oldFormula>
  </rdn>
  <rdn rId="0" localSheetId="14" customView="1" name="Z_57AB6574_63F2_40B5_BA02_4B403D8BA163_.wvu.Rows" hidden="1" oldHidden="1">
    <formula>'Head 022'!$1:$1</formula>
    <oldFormula>'Head 022'!$1:$1</oldFormula>
  </rdn>
  <rdn rId="0" localSheetId="14" customView="1" name="Z_57AB6574_63F2_40B5_BA02_4B403D8BA163_.wvu.Cols" hidden="1" oldHidden="1">
    <formula>'Head 022'!$C:$C,'Head 022'!$F:$F</formula>
    <oldFormula>'Head 022'!$C:$C,'Head 022'!$F:$F</oldFormula>
  </rdn>
  <rdn rId="0" localSheetId="15" customView="1" name="Z_57AB6574_63F2_40B5_BA02_4B403D8BA163_.wvu.PrintArea" hidden="1" oldHidden="1">
    <formula>'Head 023'!$A$1:$G$32</formula>
    <oldFormula>'Head 023'!$A$1:$G$32</oldFormula>
  </rdn>
  <rdn rId="0" localSheetId="15" customView="1" name="Z_57AB6574_63F2_40B5_BA02_4B403D8BA163_.wvu.PrintTitles" hidden="1" oldHidden="1">
    <formula>'Head 023'!$1:$2</formula>
    <oldFormula>'Head 023'!$1:$2</oldFormula>
  </rdn>
  <rdn rId="0" localSheetId="15" customView="1" name="Z_57AB6574_63F2_40B5_BA02_4B403D8BA163_.wvu.Cols" hidden="1" oldHidden="1">
    <formula>'Head 023'!$C:$C,'Head 023'!$F:$F</formula>
    <oldFormula>'Head 023'!$C:$C,'Head 023'!$F:$F</oldFormula>
  </rdn>
  <rdn rId="0" localSheetId="16" customView="1" name="Z_57AB6574_63F2_40B5_BA02_4B403D8BA163_.wvu.PrintArea" hidden="1" oldHidden="1">
    <formula>'Head 028'!$A$1:$G$18</formula>
    <oldFormula>'Head 028'!$A$1:$G$18</oldFormula>
  </rdn>
  <rdn rId="0" localSheetId="16" customView="1" name="Z_57AB6574_63F2_40B5_BA02_4B403D8BA163_.wvu.Rows" hidden="1" oldHidden="1">
    <formula>'Head 028'!$1:$1</formula>
    <oldFormula>'Head 028'!$1:$1</oldFormula>
  </rdn>
  <rdn rId="0" localSheetId="16" customView="1" name="Z_57AB6574_63F2_40B5_BA02_4B403D8BA163_.wvu.Cols" hidden="1" oldHidden="1">
    <formula>'Head 028'!$C:$C,'Head 028'!$F:$F</formula>
    <oldFormula>'Head 028'!$C:$C,'Head 028'!$F:$F</oldFormula>
  </rdn>
  <rdn rId="0" localSheetId="17" customView="1" name="Z_57AB6574_63F2_40B5_BA02_4B403D8BA163_.wvu.PrintArea" hidden="1" oldHidden="1">
    <formula>'Head 029'!$A$1:$H$21</formula>
    <oldFormula>'Head 029'!$A$1:$H$21</oldFormula>
  </rdn>
  <rdn rId="0" localSheetId="17" customView="1" name="Z_57AB6574_63F2_40B5_BA02_4B403D8BA163_.wvu.Cols" hidden="1" oldHidden="1">
    <formula>'Head 029'!$B:$B,'Head 029'!$E:$F</formula>
    <oldFormula>'Head 029'!$B:$B,'Head 029'!$E:$F</oldFormula>
  </rdn>
  <rdn rId="0" localSheetId="18" customView="1" name="Z_57AB6574_63F2_40B5_BA02_4B403D8BA163_.wvu.PrintArea" hidden="1" oldHidden="1">
    <formula>'Head 030'!$A$1:$G$34</formula>
    <oldFormula>'Head 030'!$A$1:$G$34</oldFormula>
  </rdn>
  <rdn rId="0" localSheetId="18" customView="1" name="Z_57AB6574_63F2_40B5_BA02_4B403D8BA163_.wvu.PrintTitles" hidden="1" oldHidden="1">
    <formula>'Head 030'!$1:$2</formula>
    <oldFormula>'Head 030'!$1:$2</oldFormula>
  </rdn>
  <rdn rId="0" localSheetId="18" customView="1" name="Z_57AB6574_63F2_40B5_BA02_4B403D8BA163_.wvu.Cols" hidden="1" oldHidden="1">
    <formula>'Head 030'!$C:$C,'Head 030'!$F:$F</formula>
    <oldFormula>'Head 030'!$C:$C,'Head 030'!$F:$F</oldFormula>
  </rdn>
  <rdn rId="0" localSheetId="19" customView="1" name="Z_57AB6574_63F2_40B5_BA02_4B403D8BA163_.wvu.PrintArea" hidden="1" oldHidden="1">
    <formula>'Head 031'!$A$1:$G$9</formula>
    <oldFormula>'Head 031'!$A$1:$G$9</oldFormula>
  </rdn>
  <rdn rId="0" localSheetId="19" customView="1" name="Z_57AB6574_63F2_40B5_BA02_4B403D8BA163_.wvu.Cols" hidden="1" oldHidden="1">
    <formula>'Head 031'!$C:$C,'Head 031'!$F:$F</formula>
    <oldFormula>'Head 031'!$C:$C,'Head 031'!$F:$F</oldFormula>
  </rdn>
  <rdn rId="0" localSheetId="20" customView="1" name="Z_57AB6574_63F2_40B5_BA02_4B403D8BA163_.wvu.PrintArea" hidden="1" oldHidden="1">
    <formula>'Head 032'!$A$1:$G$72</formula>
    <oldFormula>'Head 032'!$A$1:$G$72</oldFormula>
  </rdn>
  <rdn rId="0" localSheetId="20" customView="1" name="Z_57AB6574_63F2_40B5_BA02_4B403D8BA163_.wvu.PrintTitles" hidden="1" oldHidden="1">
    <formula>'Head 032'!$1:$2</formula>
    <oldFormula>'Head 032'!$1:$2</oldFormula>
  </rdn>
  <rdn rId="0" localSheetId="20" customView="1" name="Z_57AB6574_63F2_40B5_BA02_4B403D8BA163_.wvu.Cols" hidden="1" oldHidden="1">
    <formula>'Head 032'!$C:$C,'Head 032'!$F:$F</formula>
    <oldFormula>'Head 032'!$C:$C,'Head 032'!$F:$F</oldFormula>
  </rdn>
  <rdn rId="0" localSheetId="21" customView="1" name="Z_57AB6574_63F2_40B5_BA02_4B403D8BA163_.wvu.PrintArea" hidden="1" oldHidden="1">
    <formula>'Head 033'!$A$1:$G$14</formula>
    <oldFormula>'Head 033'!$A$1:$G$14</oldFormula>
  </rdn>
  <rdn rId="0" localSheetId="21" customView="1" name="Z_57AB6574_63F2_40B5_BA02_4B403D8BA163_.wvu.Rows" hidden="1" oldHidden="1">
    <formula>'Head 033'!$1:$1</formula>
    <oldFormula>'Head 033'!$1:$1</oldFormula>
  </rdn>
  <rdn rId="0" localSheetId="21" customView="1" name="Z_57AB6574_63F2_40B5_BA02_4B403D8BA163_.wvu.Cols" hidden="1" oldHidden="1">
    <formula>'Head 033'!$C:$C,'Head 033'!$F:$F</formula>
    <oldFormula>'Head 033'!$C:$C,'Head 033'!$F:$F</oldFormula>
  </rdn>
  <rdn rId="0" localSheetId="22" customView="1" name="Z_57AB6574_63F2_40B5_BA02_4B403D8BA163_.wvu.PrintArea" hidden="1" oldHidden="1">
    <formula>'Head 035'!$A$1:$H$60</formula>
    <oldFormula>'Head 035'!$A$1:$H$60</oldFormula>
  </rdn>
  <rdn rId="0" localSheetId="22" customView="1" name="Z_57AB6574_63F2_40B5_BA02_4B403D8BA163_.wvu.PrintTitles" hidden="1" oldHidden="1">
    <formula>'Head 035'!$1:$2</formula>
    <oldFormula>'Head 035'!$1:$2</oldFormula>
  </rdn>
  <rdn rId="0" localSheetId="22" customView="1" name="Z_57AB6574_63F2_40B5_BA02_4B403D8BA163_.wvu.Cols" hidden="1" oldHidden="1">
    <formula>'Head 035'!$B:$B,'Head 035'!$D:$D,'Head 035'!$G:$G</formula>
    <oldFormula>'Head 035'!$B:$B,'Head 035'!$D:$D,'Head 035'!$G:$G</oldFormula>
  </rdn>
  <rdn rId="0" localSheetId="23" customView="1" name="Z_57AB6574_63F2_40B5_BA02_4B403D8BA163_.wvu.PrintArea" hidden="1" oldHidden="1">
    <formula>'Head 037'!$A$1:$H$39</formula>
    <oldFormula>'Head 037'!$A$1:$H$39</oldFormula>
  </rdn>
  <rdn rId="0" localSheetId="23" customView="1" name="Z_57AB6574_63F2_40B5_BA02_4B403D8BA163_.wvu.Cols" hidden="1" oldHidden="1">
    <formula>'Head 037'!$B:$B,'Head 037'!$D:$D,'Head 037'!$G:$G</formula>
    <oldFormula>'Head 037'!$B:$B,'Head 037'!$D:$D,'Head 037'!$G:$G</oldFormula>
  </rdn>
  <rdn rId="0" localSheetId="24" customView="1" name="Z_57AB6574_63F2_40B5_BA02_4B403D8BA163_.wvu.PrintArea" hidden="1" oldHidden="1">
    <formula>'Head 038'!$A$1:$H$64</formula>
    <oldFormula>'Head 038'!$A$1:$H$64</oldFormula>
  </rdn>
  <rdn rId="0" localSheetId="24" customView="1" name="Z_57AB6574_63F2_40B5_BA02_4B403D8BA163_.wvu.PrintTitles" hidden="1" oldHidden="1">
    <formula>'Head 038'!$1:$2</formula>
    <oldFormula>'Head 038'!$1:$2</oldFormula>
  </rdn>
  <rdn rId="0" localSheetId="24" customView="1" name="Z_57AB6574_63F2_40B5_BA02_4B403D8BA163_.wvu.Cols" hidden="1" oldHidden="1">
    <formula>'Head 038'!$A:$A,'Head 038'!$D:$D,'Head 038'!$G:$G</formula>
    <oldFormula>'Head 038'!$A:$A,'Head 038'!$D:$D,'Head 038'!$G:$G</oldFormula>
  </rdn>
  <rdn rId="0" localSheetId="25" customView="1" name="Z_57AB6574_63F2_40B5_BA02_4B403D8BA163_.wvu.PrintArea" hidden="1" oldHidden="1">
    <formula>'Head 040'!$A$1:$H$11</formula>
    <oldFormula>'Head 040'!$A$1:$H$11</oldFormula>
  </rdn>
  <rdn rId="0" localSheetId="25" customView="1" name="Z_57AB6574_63F2_40B5_BA02_4B403D8BA163_.wvu.Cols" hidden="1" oldHidden="1">
    <formula>'Head 040'!$B:$B,'Head 040'!$D:$D,'Head 040'!$G:$G</formula>
    <oldFormula>'Head 040'!$B:$B,'Head 040'!$D:$D,'Head 040'!$G:$G</oldFormula>
  </rdn>
  <rdn rId="0" localSheetId="26" customView="1" name="Z_57AB6574_63F2_40B5_BA02_4B403D8BA163_.wvu.PrintArea" hidden="1" oldHidden="1">
    <formula>'Head 048'!$A$1:$G$14</formula>
    <oldFormula>'Head 048'!$A$1:$G$14</oldFormula>
  </rdn>
  <rdn rId="0" localSheetId="26" customView="1" name="Z_57AB6574_63F2_40B5_BA02_4B403D8BA163_.wvu.Rows" hidden="1" oldHidden="1">
    <formula>'Head 048'!$1:$1</formula>
    <oldFormula>'Head 048'!$1:$1</oldFormula>
  </rdn>
  <rdn rId="0" localSheetId="26" customView="1" name="Z_57AB6574_63F2_40B5_BA02_4B403D8BA163_.wvu.Cols" hidden="1" oldHidden="1">
    <formula>'Head 048'!$C:$C,'Head 048'!$F:$F</formula>
    <oldFormula>'Head 048'!$C:$C,'Head 048'!$F:$F</oldFormula>
  </rdn>
  <rdn rId="0" localSheetId="27" customView="1" name="Z_57AB6574_63F2_40B5_BA02_4B403D8BA163_.wvu.PrintArea" hidden="1" oldHidden="1">
    <formula>'Head 049'!$A$1:$G$16</formula>
    <oldFormula>'Head 049'!$A$1:$G$16</oldFormula>
  </rdn>
  <rdn rId="0" localSheetId="27" customView="1" name="Z_57AB6574_63F2_40B5_BA02_4B403D8BA163_.wvu.Rows" hidden="1" oldHidden="1">
    <formula>'Head 049'!$1:$1</formula>
    <oldFormula>'Head 049'!$1:$1</oldFormula>
  </rdn>
  <rdn rId="0" localSheetId="27" customView="1" name="Z_57AB6574_63F2_40B5_BA02_4B403D8BA163_.wvu.Cols" hidden="1" oldHidden="1">
    <formula>'Head 049'!$C:$C,'Head 049'!$F:$F</formula>
    <oldFormula>'Head 049'!$C:$C,'Head 049'!$F:$F</oldFormula>
  </rdn>
  <rdn rId="0" localSheetId="28" customView="1" name="Z_57AB6574_63F2_40B5_BA02_4B403D8BA163_.wvu.PrintArea" hidden="1" oldHidden="1">
    <formula>'Head 051'!$A$1:$G$11</formula>
    <oldFormula>'Head 051'!$A$1:$G$11</oldFormula>
  </rdn>
  <rdn rId="0" localSheetId="28" customView="1" name="Z_57AB6574_63F2_40B5_BA02_4B403D8BA163_.wvu.Rows" hidden="1" oldHidden="1">
    <formula>'Head 051'!$1:$1</formula>
    <oldFormula>'Head 051'!$1:$1</oldFormula>
  </rdn>
  <rdn rId="0" localSheetId="28" customView="1" name="Z_57AB6574_63F2_40B5_BA02_4B403D8BA163_.wvu.Cols" hidden="1" oldHidden="1">
    <formula>'Head 051'!$C:$C,'Head 051'!$F:$F</formula>
    <oldFormula>'Head 051'!$C:$C,'Head 051'!$F:$F</oldFormula>
  </rdn>
  <rdn rId="0" localSheetId="29" customView="1" name="Z_57AB6574_63F2_40B5_BA02_4B403D8BA163_.wvu.PrintArea" hidden="1" oldHidden="1">
    <formula>'Head 053'!$A$1:$G$10</formula>
    <oldFormula>'Head 053'!$A$1:$G$10</oldFormula>
  </rdn>
  <rdn rId="0" localSheetId="29" customView="1" name="Z_57AB6574_63F2_40B5_BA02_4B403D8BA163_.wvu.Rows" hidden="1" oldHidden="1">
    <formula>'Head 053'!$1:$1</formula>
    <oldFormula>'Head 053'!$1:$1</oldFormula>
  </rdn>
  <rdn rId="0" localSheetId="29" customView="1" name="Z_57AB6574_63F2_40B5_BA02_4B403D8BA163_.wvu.Cols" hidden="1" oldHidden="1">
    <formula>'Head 053'!$C:$C,'Head 053'!$F:$F</formula>
    <oldFormula>'Head 053'!$C:$C,'Head 053'!$F:$F</oldFormula>
  </rdn>
  <rdn rId="0" localSheetId="30" customView="1" name="Z_57AB6574_63F2_40B5_BA02_4B403D8BA163_.wvu.PrintArea" hidden="1" oldHidden="1">
    <formula>'Head 054'!$A$1:$F$22</formula>
    <oldFormula>'Head 054'!$A$1:$F$22</oldFormula>
  </rdn>
  <rdn rId="0" localSheetId="30" customView="1" name="Z_57AB6574_63F2_40B5_BA02_4B403D8BA163_.wvu.Rows" hidden="1" oldHidden="1">
    <formula>'Head 054'!$1:$1</formula>
    <oldFormula>'Head 054'!$1:$1</oldFormula>
  </rdn>
  <rdn rId="0" localSheetId="30" customView="1" name="Z_57AB6574_63F2_40B5_BA02_4B403D8BA163_.wvu.Cols" hidden="1" oldHidden="1">
    <formula>'Head 054'!$E:$E</formula>
    <oldFormula>'Head 054'!$E:$E</oldFormula>
  </rdn>
  <rdn rId="0" localSheetId="31" customView="1" name="Z_57AB6574_63F2_40B5_BA02_4B403D8BA163_.wvu.PrintArea" hidden="1" oldHidden="1">
    <formula>'Head 056'!$A$1:$H$48</formula>
    <oldFormula>'Head 056'!$A$1:$H$48</oldFormula>
  </rdn>
  <rdn rId="0" localSheetId="31" customView="1" name="Z_57AB6574_63F2_40B5_BA02_4B403D8BA163_.wvu.Rows" hidden="1" oldHidden="1">
    <formula>'Head 056'!$28:$36</formula>
    <oldFormula>'Head 056'!$28:$36</oldFormula>
  </rdn>
  <rdn rId="0" localSheetId="31" customView="1" name="Z_57AB6574_63F2_40B5_BA02_4B403D8BA163_.wvu.Cols" hidden="1" oldHidden="1">
    <formula>'Head 056'!$C:$C,'Head 056'!$F:$F</formula>
    <oldFormula>'Head 056'!$C:$C,'Head 056'!$F:$F</oldFormula>
  </rdn>
  <rdn rId="0" localSheetId="32" customView="1" name="Z_57AB6574_63F2_40B5_BA02_4B403D8BA163_.wvu.PrintArea" hidden="1" oldHidden="1">
    <formula>'Head 057'!$A$1:$G$26</formula>
    <oldFormula>'Head 057'!$A$1:$G$26</oldFormula>
  </rdn>
  <rdn rId="0" localSheetId="32" customView="1" name="Z_57AB6574_63F2_40B5_BA02_4B403D8BA163_.wvu.PrintTitles" hidden="1" oldHidden="1">
    <formula>'Head 057'!$1:$2</formula>
    <oldFormula>'Head 057'!$1:$2</oldFormula>
  </rdn>
  <rdn rId="0" localSheetId="32" customView="1" name="Z_57AB6574_63F2_40B5_BA02_4B403D8BA163_.wvu.Rows" hidden="1" oldHidden="1">
    <formula>'Head 057'!$28:$29,'Head 057'!$32:$35</formula>
    <oldFormula>'Head 057'!$28:$29,'Head 057'!$32:$35</oldFormula>
  </rdn>
  <rdn rId="0" localSheetId="32" customView="1" name="Z_57AB6574_63F2_40B5_BA02_4B403D8BA163_.wvu.Cols" hidden="1" oldHidden="1">
    <formula>'Head 057'!$C:$C,'Head 057'!$F:$F</formula>
    <oldFormula>'Head 057'!$C:$C,'Head 057'!$F:$F</oldFormula>
  </rdn>
  <rdn rId="0" localSheetId="33" customView="1" name="Z_57AB6574_63F2_40B5_BA02_4B403D8BA163_.wvu.PrintArea" hidden="1" oldHidden="1">
    <formula>'Head 058'!$A$1:$G$33</formula>
    <oldFormula>'Head 058'!$A$1:$G$33</oldFormula>
  </rdn>
  <rdn rId="0" localSheetId="33" customView="1" name="Z_57AB6574_63F2_40B5_BA02_4B403D8BA163_.wvu.PrintTitles" hidden="1" oldHidden="1">
    <formula>'Head 058'!$1:$2</formula>
    <oldFormula>'Head 058'!$1:$2</oldFormula>
  </rdn>
  <rdn rId="0" localSheetId="33" customView="1" name="Z_57AB6574_63F2_40B5_BA02_4B403D8BA163_.wvu.Rows" hidden="1" oldHidden="1">
    <formula>'Head 058'!$36:$45</formula>
    <oldFormula>'Head 058'!$36:$45</oldFormula>
  </rdn>
  <rdn rId="0" localSheetId="33" customView="1" name="Z_57AB6574_63F2_40B5_BA02_4B403D8BA163_.wvu.Cols" hidden="1" oldHidden="1">
    <formula>'Head 058'!$C:$C,'Head 058'!$F:$F</formula>
    <oldFormula>'Head 058'!$C:$C,'Head 058'!$F:$F</oldFormula>
  </rdn>
  <rdn rId="0" localSheetId="34" customView="1" name="Z_57AB6574_63F2_40B5_BA02_4B403D8BA163_.wvu.PrintArea" hidden="1" oldHidden="1">
    <formula>'Head 060'!$A$1:$G$13</formula>
    <oldFormula>'Head 060'!$A$1:$G$13</oldFormula>
  </rdn>
  <rdn rId="0" localSheetId="34" customView="1" name="Z_57AB6574_63F2_40B5_BA02_4B403D8BA163_.wvu.Rows" hidden="1" oldHidden="1">
    <formula>'Head 060'!$1:$1</formula>
    <oldFormula>'Head 060'!$1:$1</oldFormula>
  </rdn>
  <rdn rId="0" localSheetId="34" customView="1" name="Z_57AB6574_63F2_40B5_BA02_4B403D8BA163_.wvu.Cols" hidden="1" oldHidden="1">
    <formula>'Head 060'!$C:$C,'Head 060'!$F:$F</formula>
    <oldFormula>'Head 060'!$C:$C,'Head 060'!$F:$F</oldFormula>
  </rdn>
  <rdn rId="0" localSheetId="35" customView="1" name="Z_57AB6574_63F2_40B5_BA02_4B403D8BA163_.wvu.PrintArea" hidden="1" oldHidden="1">
    <formula>'Head 065'!$A$1:$G$30</formula>
    <oldFormula>'Head 065'!$A$1:$G$30</oldFormula>
  </rdn>
  <rdn rId="0" localSheetId="35" customView="1" name="Z_57AB6574_63F2_40B5_BA02_4B403D8BA163_.wvu.Cols" hidden="1" oldHidden="1">
    <formula>'Head 065'!$C:$C,'Head 065'!$F:$F</formula>
    <oldFormula>'Head 065'!$C:$C,'Head 065'!$F:$F</oldFormula>
  </rdn>
  <rdn rId="0" localSheetId="36" customView="1" name="Z_57AB6574_63F2_40B5_BA02_4B403D8BA163_.wvu.PrintArea" hidden="1" oldHidden="1">
    <formula>'Head 70'!$A$1:$G$11</formula>
    <oldFormula>'Head 70'!$A$1:$G$11</oldFormula>
  </rdn>
  <rdn rId="0" localSheetId="36" customView="1" name="Z_57AB6574_63F2_40B5_BA02_4B403D8BA163_.wvu.Rows" hidden="1" oldHidden="1">
    <formula>'Head 70'!$1:$1</formula>
    <oldFormula>'Head 70'!$1:$1</oldFormula>
  </rdn>
  <rdn rId="0" localSheetId="36" customView="1" name="Z_57AB6574_63F2_40B5_BA02_4B403D8BA163_.wvu.Cols" hidden="1" oldHidden="1">
    <formula>'Head 70'!$C:$C,'Head 70'!$F:$F</formula>
    <oldFormula>'Head 70'!$C:$C,'Head 70'!$F:$F</oldFormula>
  </rdn>
  <rdn rId="0" localSheetId="37" customView="1" name="Z_57AB6574_63F2_40B5_BA02_4B403D8BA163_.wvu.PrintArea" hidden="1" oldHidden="1">
    <formula>'Head 072'!$A$1:$G$9</formula>
    <oldFormula>'Head 072'!$A$1:$G$9</oldFormula>
  </rdn>
  <rdn rId="0" localSheetId="37" customView="1" name="Z_57AB6574_63F2_40B5_BA02_4B403D8BA163_.wvu.Rows" hidden="1" oldHidden="1">
    <formula>'Head 072'!$1:$1</formula>
    <oldFormula>'Head 072'!$1:$1</oldFormula>
  </rdn>
  <rdn rId="0" localSheetId="37" customView="1" name="Z_57AB6574_63F2_40B5_BA02_4B403D8BA163_.wvu.Cols" hidden="1" oldHidden="1">
    <formula>'Head 072'!$C:$C,'Head 072'!$F:$F</formula>
    <oldFormula>'Head 072'!$C:$C,'Head 072'!$F:$F</oldFormula>
  </rdn>
  <rdn rId="0" localSheetId="38" customView="1" name="Z_57AB6574_63F2_40B5_BA02_4B403D8BA163_.wvu.PrintArea" hidden="1" oldHidden="1">
    <formula>'Head 073'!$A$1:$G$33</formula>
    <oldFormula>'Head 073'!$A$1:$G$33</oldFormula>
  </rdn>
  <rdn rId="0" localSheetId="38" customView="1" name="Z_57AB6574_63F2_40B5_BA02_4B403D8BA163_.wvu.PrintTitles" hidden="1" oldHidden="1">
    <formula>'Head 073'!$1:$2</formula>
    <oldFormula>'Head 073'!$1:$2</oldFormula>
  </rdn>
  <rdn rId="0" localSheetId="38" customView="1" name="Z_57AB6574_63F2_40B5_BA02_4B403D8BA163_.wvu.Cols" hidden="1" oldHidden="1">
    <formula>'Head 073'!$C:$C,'Head 073'!$F:$F,'Head 073'!$H:$H</formula>
    <oldFormula>'Head 073'!$C:$C,'Head 073'!$F:$F,'Head 073'!$H:$H</oldFormula>
  </rdn>
  <rdn rId="0" localSheetId="39" customView="1" name="Z_57AB6574_63F2_40B5_BA02_4B403D8BA163_.wvu.PrintArea" hidden="1" oldHidden="1">
    <formula>'Head 074'!$A$1:$G$11</formula>
    <oldFormula>'Head 074'!$A$1:$G$11</oldFormula>
  </rdn>
  <rdn rId="0" localSheetId="39" customView="1" name="Z_57AB6574_63F2_40B5_BA02_4B403D8BA163_.wvu.Rows" hidden="1" oldHidden="1">
    <formula>'Head 074'!$1:$1</formula>
    <oldFormula>'Head 074'!$1:$1</oldFormula>
  </rdn>
  <rdn rId="0" localSheetId="39" customView="1" name="Z_57AB6574_63F2_40B5_BA02_4B403D8BA163_.wvu.Cols" hidden="1" oldHidden="1">
    <formula>'Head 074'!$C:$C,'Head 074'!$F:$F</formula>
    <oldFormula>'Head 074'!$C:$C,'Head 074'!$F:$F</oldFormula>
  </rdn>
  <rdn rId="0" localSheetId="40" customView="1" name="Z_57AB6574_63F2_40B5_BA02_4B403D8BA163_.wvu.PrintArea" hidden="1" oldHidden="1">
    <formula>'Head 007 - Capex'!$A$1:$G$8</formula>
    <oldFormula>'Head 007 - Capex'!$A$1:$G$8</oldFormula>
  </rdn>
  <rdn rId="0" localSheetId="40" customView="1" name="Z_57AB6574_63F2_40B5_BA02_4B403D8BA163_.wvu.Cols" hidden="1" oldHidden="1">
    <formula>'Head 007 - Capex'!$C:$C,'Head 007 - Capex'!$F:$F</formula>
    <oldFormula>'Head 007 - Capex'!$C:$C,'Head 007 - Capex'!$F:$F</oldFormula>
  </rdn>
  <rdn rId="0" localSheetId="41" customView="1" name="Z_57AB6574_63F2_40B5_BA02_4B403D8BA163_.wvu.PrintArea" hidden="1" oldHidden="1">
    <formula>'Head 021 - Capex'!$A$1:$G$13</formula>
    <oldFormula>'Head 021 - Capex'!$A$1:$G$13</oldFormula>
  </rdn>
  <rdn rId="0" localSheetId="41" customView="1" name="Z_57AB6574_63F2_40B5_BA02_4B403D8BA163_.wvu.Rows" hidden="1" oldHidden="1">
    <formula>'Head 021 - Capex'!$1:$1</formula>
    <oldFormula>'Head 021 - Capex'!$1:$1</oldFormula>
  </rdn>
  <rdn rId="0" localSheetId="41" customView="1" name="Z_57AB6574_63F2_40B5_BA02_4B403D8BA163_.wvu.Cols" hidden="1" oldHidden="1">
    <formula>'Head 021 - Capex'!$C:$C,'Head 021 - Capex'!$F:$F</formula>
    <oldFormula>'Head 021 - Capex'!$C:$C,'Head 021 - Capex'!$F:$F</oldFormula>
  </rdn>
  <rdn rId="0" localSheetId="42" customView="1" name="Z_57AB6574_63F2_40B5_BA02_4B403D8BA163_.wvu.PrintArea" hidden="1" oldHidden="1">
    <formula>'Head 023 - Capex'!$A$1:$G$9</formula>
    <oldFormula>'Head 023 - Capex'!$A$1:$G$9</oldFormula>
  </rdn>
  <rdn rId="0" localSheetId="42" customView="1" name="Z_57AB6574_63F2_40B5_BA02_4B403D8BA163_.wvu.Rows" hidden="1" oldHidden="1">
    <formula>'Head 023 - Capex'!$1:$1</formula>
    <oldFormula>'Head 023 - Capex'!$1:$1</oldFormula>
  </rdn>
  <rdn rId="0" localSheetId="42" customView="1" name="Z_57AB6574_63F2_40B5_BA02_4B403D8BA163_.wvu.Cols" hidden="1" oldHidden="1">
    <formula>'Head 023 - Capex'!$C:$C,'Head 023 - Capex'!$F:$F</formula>
    <oldFormula>'Head 023 - Capex'!$C:$C,'Head 023 - Capex'!$F:$F</oldFormula>
  </rdn>
  <rdn rId="0" localSheetId="43" customView="1" name="Z_57AB6574_63F2_40B5_BA02_4B403D8BA163_.wvu.PrintArea" hidden="1" oldHidden="1">
    <formula>'Head 029 - Capex '!$A$1:$I$20</formula>
    <oldFormula>'Head 029 - Capex '!$A$1:$I$20</oldFormula>
  </rdn>
  <rdn rId="0" localSheetId="43" customView="1" name="Z_57AB6574_63F2_40B5_BA02_4B403D8BA163_.wvu.Cols" hidden="1" oldHidden="1">
    <formula>'Head 029 - Capex '!$B:$B,'Head 029 - Capex '!$D:$D,'Head 029 - Capex '!$F:$F,'Head 029 - Capex '!$H:$H</formula>
    <oldFormula>'Head 029 - Capex '!$B:$B,'Head 029 - Capex '!$D:$D,'Head 029 - Capex '!$F:$F,'Head 029 - Capex '!$H:$H</oldFormula>
  </rdn>
  <rdn rId="0" localSheetId="44" customView="1" name="Z_57AB6574_63F2_40B5_BA02_4B403D8BA163_.wvu.PrintArea" hidden="1" oldHidden="1">
    <formula>'Head 032 - Capex'!$A$1:$G$20</formula>
    <oldFormula>'Head 032 - Capex'!$A$1:$G$20</oldFormula>
  </rdn>
  <rdn rId="0" localSheetId="44" customView="1" name="Z_57AB6574_63F2_40B5_BA02_4B403D8BA163_.wvu.PrintTitles" hidden="1" oldHidden="1">
    <formula>'Head 032 - Capex'!$1:$2</formula>
    <oldFormula>'Head 032 - Capex'!$1:$2</oldFormula>
  </rdn>
  <rdn rId="0" localSheetId="44" customView="1" name="Z_57AB6574_63F2_40B5_BA02_4B403D8BA163_.wvu.Cols" hidden="1" oldHidden="1">
    <formula>'Head 032 - Capex'!$C:$C,'Head 032 - Capex'!$F:$F</formula>
    <oldFormula>'Head 032 - Capex'!$C:$C,'Head 032 - Capex'!$F:$F</oldFormula>
  </rdn>
  <rdn rId="0" localSheetId="45" customView="1" name="Z_57AB6574_63F2_40B5_BA02_4B403D8BA163_.wvu.PrintArea" hidden="1" oldHidden="1">
    <formula>'Head 033 - Capex'!$A$1:$G$21</formula>
    <oldFormula>'Head 033 - Capex'!$A$1:$G$21</oldFormula>
  </rdn>
  <rdn rId="0" localSheetId="45" customView="1" name="Z_57AB6574_63F2_40B5_BA02_4B403D8BA163_.wvu.Rows" hidden="1" oldHidden="1">
    <formula>'Head 033 - Capex'!$1:$1</formula>
    <oldFormula>'Head 033 - Capex'!$1:$1</oldFormula>
  </rdn>
  <rdn rId="0" localSheetId="45" customView="1" name="Z_57AB6574_63F2_40B5_BA02_4B403D8BA163_.wvu.Cols" hidden="1" oldHidden="1">
    <formula>'Head 033 - Capex'!$C:$C,'Head 033 - Capex'!$F:$F</formula>
    <oldFormula>'Head 033 - Capex'!$C:$C,'Head 033 - Capex'!$F:$F</oldFormula>
  </rdn>
  <rdn rId="0" localSheetId="46" customView="1" name="Z_57AB6574_63F2_40B5_BA02_4B403D8BA163_.wvu.PrintArea" hidden="1" oldHidden="1">
    <formula>'Head 038 - Capex'!$A$1:$H$19</formula>
    <oldFormula>'Head 038 - Capex'!$A$1:$H$19</oldFormula>
  </rdn>
  <rdn rId="0" localSheetId="46" customView="1" name="Z_57AB6574_63F2_40B5_BA02_4B403D8BA163_.wvu.Rows" hidden="1" oldHidden="1">
    <formula>'Head 038 - Capex'!$1:$1</formula>
    <oldFormula>'Head 038 - Capex'!$1:$1</oldFormula>
  </rdn>
  <rdn rId="0" localSheetId="46" customView="1" name="Z_57AB6574_63F2_40B5_BA02_4B403D8BA163_.wvu.Cols" hidden="1" oldHidden="1">
    <formula>'Head 038 - Capex'!$B:$B,'Head 038 - Capex'!$D:$D,'Head 038 - Capex'!$G:$G</formula>
    <oldFormula>'Head 038 - Capex'!$B:$B,'Head 038 - Capex'!$D:$D,'Head 038 - Capex'!$G:$G</oldFormula>
  </rdn>
  <rdn rId="0" localSheetId="47" customView="1" name="Z_57AB6574_63F2_40B5_BA02_4B403D8BA163_.wvu.PrintArea" hidden="1" oldHidden="1">
    <formula>'Head 040 - Capex'!$A$1:$G$10</formula>
    <oldFormula>'Head 040 - Capex'!$A$1:$G$10</oldFormula>
  </rdn>
  <rdn rId="0" localSheetId="47" customView="1" name="Z_57AB6574_63F2_40B5_BA02_4B403D8BA163_.wvu.Cols" hidden="1" oldHidden="1">
    <formula>'Head 040 - Capex'!$C:$C,'Head 040 - Capex'!$F:$F</formula>
    <oldFormula>'Head 040 - Capex'!$C:$C,'Head 040 - Capex'!$F:$F</oldFormula>
  </rdn>
  <rdn rId="0" localSheetId="48" customView="1" name="Z_57AB6574_63F2_40B5_BA02_4B403D8BA163_.wvu.PrintArea" hidden="1" oldHidden="1">
    <formula>'Head 056 - Capex'!$A$1:$G$16</formula>
    <oldFormula>'Head 056 - Capex'!$A$1:$G$16</oldFormula>
  </rdn>
  <rdn rId="0" localSheetId="48" customView="1" name="Z_57AB6574_63F2_40B5_BA02_4B403D8BA163_.wvu.Rows" hidden="1" oldHidden="1">
    <formula>'Head 056 - Capex'!$18:$67</formula>
    <oldFormula>'Head 056 - Capex'!$18:$67</oldFormula>
  </rdn>
  <rdn rId="0" localSheetId="48" customView="1" name="Z_57AB6574_63F2_40B5_BA02_4B403D8BA163_.wvu.Cols" hidden="1" oldHidden="1">
    <formula>'Head 056 - Capex'!$C:$C,'Head 056 - Capex'!$F:$F</formula>
    <oldFormula>'Head 056 - Capex'!$C:$C,'Head 056 - Capex'!$F:$F</oldFormula>
  </rdn>
  <rdn rId="0" localSheetId="49" customView="1" name="Z_57AB6574_63F2_40B5_BA02_4B403D8BA163_.wvu.PrintArea" hidden="1" oldHidden="1">
    <formula>'Head 073 - Capex'!$A$1:$G$11</formula>
    <oldFormula>'Head 073 - Capex'!$A$1:$G$11</oldFormula>
  </rdn>
  <rdn rId="0" localSheetId="49" customView="1" name="Z_57AB6574_63F2_40B5_BA02_4B403D8BA163_.wvu.Rows" hidden="1" oldHidden="1">
    <formula>'Head 073 - Capex'!$1:$1</formula>
    <oldFormula>'Head 073 - Capex'!$1:$1</oldFormula>
  </rdn>
  <rdn rId="0" localSheetId="49" customView="1" name="Z_57AB6574_63F2_40B5_BA02_4B403D8BA163_.wvu.Cols" hidden="1" oldHidden="1">
    <formula>'Head 073 - Capex'!$C:$C,'Head 073 - Capex'!$F:$F,'Head 073 - Capex'!$H:$H</formula>
    <oldFormula>'Head 073 - Capex'!$C:$C,'Head 073 - Capex'!$F:$F,'Head 073 - Capex'!$H:$H</oldFormula>
  </rdn>
  <rdn rId="0" localSheetId="50" customView="1" name="Z_57AB6574_63F2_40B5_BA02_4B403D8BA163_.wvu.PrintArea" hidden="1" oldHidden="1">
    <formula>AMMC!$A$1:$G$27</formula>
    <oldFormula>AMMC!$A$1:$G$27</oldFormula>
  </rdn>
  <rdn rId="0" localSheetId="50" customView="1" name="Z_57AB6574_63F2_40B5_BA02_4B403D8BA163_.wvu.PrintTitles" hidden="1" oldHidden="1">
    <formula>AMMC!$1:$2</formula>
    <oldFormula>AMMC!$1:$2</oldFormula>
  </rdn>
  <rdn rId="0" localSheetId="50" customView="1" name="Z_57AB6574_63F2_40B5_BA02_4B403D8BA163_.wvu.Cols" hidden="1" oldHidden="1">
    <formula>AMMC!$C:$C,AMMC!$F:$F</formula>
    <oldFormula>AMMC!$C:$C,AMMC!$F:$F</oldFormula>
  </rdn>
  <rdn rId="0" localSheetId="51" customView="1" name="Z_57AB6574_63F2_40B5_BA02_4B403D8BA163_.wvu.PrintArea" hidden="1" oldHidden="1">
    <formula>'Broadcasting Corp.'!$A$1:$G$52</formula>
    <oldFormula>'Broadcasting Corp.'!$A$1:$G$52</oldFormula>
  </rdn>
  <rdn rId="0" localSheetId="51" customView="1" name="Z_57AB6574_63F2_40B5_BA02_4B403D8BA163_.wvu.PrintTitles" hidden="1" oldHidden="1">
    <formula>'Broadcasting Corp.'!$1:$2</formula>
    <oldFormula>'Broadcasting Corp.'!$1:$2</oldFormula>
  </rdn>
  <rdn rId="0" localSheetId="51" customView="1" name="Z_57AB6574_63F2_40B5_BA02_4B403D8BA163_.wvu.Cols" hidden="1" oldHidden="1">
    <formula>'Broadcasting Corp.'!$C:$C,'Broadcasting Corp.'!$F:$F</formula>
    <oldFormula>'Broadcasting Corp.'!$C:$C,'Broadcasting Corp.'!$F:$F</oldFormula>
  </rdn>
  <rdn rId="0" localSheetId="52" customView="1" name="Z_57AB6574_63F2_40B5_BA02_4B403D8BA163_.wvu.PrintArea" hidden="1" oldHidden="1">
    <formula>DPMR!$A$1:$G$22</formula>
    <oldFormula>DPMR!$A$1:$G$22</oldFormula>
  </rdn>
  <rdn rId="0" localSheetId="52" customView="1" name="Z_57AB6574_63F2_40B5_BA02_4B403D8BA163_.wvu.Rows" hidden="1" oldHidden="1">
    <formula>DPMR!$1:$1</formula>
    <oldFormula>DPMR!$1:$1</oldFormula>
  </rdn>
  <rdn rId="0" localSheetId="52" customView="1" name="Z_57AB6574_63F2_40B5_BA02_4B403D8BA163_.wvu.Cols" hidden="1" oldHidden="1">
    <formula>DPMR!$C:$C,DPMR!$F:$F</formula>
    <oldFormula>DPMR!$C:$C,DPMR!$F:$F</oldFormula>
  </rdn>
  <rdn rId="0" localSheetId="53" customView="1" name="Z_57AB6574_63F2_40B5_BA02_4B403D8BA163_.wvu.PrintArea" hidden="1" oldHidden="1">
    <formula>DRA!$A$1:$G$627</formula>
    <oldFormula>DRA!$A$1:$G$627</oldFormula>
  </rdn>
  <rdn rId="0" localSheetId="53" customView="1" name="Z_57AB6574_63F2_40B5_BA02_4B403D8BA163_.wvu.PrintTitles" hidden="1" oldHidden="1">
    <formula>DRA!$1:$2</formula>
    <oldFormula>DRA!$1:$2</oldFormula>
  </rdn>
  <rdn rId="0" localSheetId="53" customView="1" name="Z_57AB6574_63F2_40B5_BA02_4B403D8BA163_.wvu.Cols" hidden="1" oldHidden="1">
    <formula>DRA!$C:$C,DRA!$F:$F</formula>
    <oldFormula>DRA!$C:$C,DRA!$F:$F</oldFormula>
  </rdn>
  <rdn rId="0" localSheetId="53" customView="1" name="Z_57AB6574_63F2_40B5_BA02_4B403D8BA163_.wvu.FilterData" hidden="1" oldHidden="1">
    <formula>DRA!$A$1:$G$626</formula>
    <oldFormula>DRA!$A$1:$G$626</oldFormula>
  </rdn>
  <rdn rId="0" localSheetId="54" customView="1" name="Z_57AB6574_63F2_40B5_BA02_4B403D8BA163_.wvu.PrintArea" hidden="1" oldHidden="1">
    <formula>NHIA!$A$1:$G$13</formula>
    <oldFormula>NHIA!$A$1:$G$13</oldFormula>
  </rdn>
  <rdn rId="0" localSheetId="54" customView="1" name="Z_57AB6574_63F2_40B5_BA02_4B403D8BA163_.wvu.Rows" hidden="1" oldHidden="1">
    <formula>NHIA!$1:$1</formula>
    <oldFormula>NHIA!$1:$1</oldFormula>
  </rdn>
  <rdn rId="0" localSheetId="54" customView="1" name="Z_57AB6574_63F2_40B5_BA02_4B403D8BA163_.wvu.Cols" hidden="1" oldHidden="1">
    <formula>NHIA!$C:$C,NHIA!$F:$F</formula>
    <oldFormula>NHIA!$C:$C,NHIA!$F:$F</oldFormula>
  </rdn>
  <rdn rId="0" localSheetId="55" customView="1" name="Z_57AB6574_63F2_40B5_BA02_4B403D8BA163_.wvu.PrintArea" hidden="1" oldHidden="1">
    <formula>NSA!$A$1:$G$13</formula>
    <oldFormula>NSA!$A$1:$G$13</oldFormula>
  </rdn>
  <rdn rId="0" localSheetId="55" customView="1" name="Z_57AB6574_63F2_40B5_BA02_4B403D8BA163_.wvu.Rows" hidden="1" oldHidden="1">
    <formula>NSA!$1:$1</formula>
    <oldFormula>NSA!$1:$1</oldFormula>
  </rdn>
  <rdn rId="0" localSheetId="55" customView="1" name="Z_57AB6574_63F2_40B5_BA02_4B403D8BA163_.wvu.Cols" hidden="1" oldHidden="1">
    <formula>NSA!$C:$C,NSA!$F:$F</formula>
    <oldFormula>NSA!$C:$C,NSA!$F:$F</oldFormula>
  </rdn>
  <rdn rId="0" localSheetId="56" customView="1" name="Z_57AB6574_63F2_40B5_BA02_4B403D8BA163_.wvu.PrintArea" hidden="1" oldHidden="1">
    <formula>'UB '!$A$1:$G$325</formula>
    <oldFormula>'UB '!$A$1:$G$325</oldFormula>
  </rdn>
  <rdn rId="0" localSheetId="56" customView="1" name="Z_57AB6574_63F2_40B5_BA02_4B403D8BA163_.wvu.PrintTitles" hidden="1" oldHidden="1">
    <formula>'UB '!$1:$2</formula>
    <oldFormula>'UB '!$1:$2</oldFormula>
  </rdn>
  <rdn rId="0" localSheetId="56" customView="1" name="Z_57AB6574_63F2_40B5_BA02_4B403D8BA163_.wvu.Cols" hidden="1" oldHidden="1">
    <formula>'UB '!$C:$C,'UB '!$F:$F</formula>
    <oldFormula>'UB '!$C:$C,'UB '!$F:$F</oldFormula>
  </rdn>
  <rdn rId="0" localSheetId="56" customView="1" name="Z_57AB6574_63F2_40B5_BA02_4B403D8BA163_.wvu.FilterData" hidden="1" oldHidden="1">
    <formula>'UB '!$A$1:$G$325</formula>
    <oldFormula>'UB '!$A$1:$G$325</oldFormula>
  </rdn>
  <rdn rId="0" localSheetId="57" customView="1" name="Z_57AB6574_63F2_40B5_BA02_4B403D8BA163_.wvu.PrintArea" hidden="1" oldHidden="1">
    <formula>BTVI!$A$1:$G$31</formula>
    <oldFormula>BTVI!$A$1:$G$31</oldFormula>
  </rdn>
  <rdn rId="0" localSheetId="57" customView="1" name="Z_57AB6574_63F2_40B5_BA02_4B403D8BA163_.wvu.PrintTitles" hidden="1" oldHidden="1">
    <formula>BTVI!$1:$2</formula>
    <oldFormula>BTVI!$1:$2</oldFormula>
  </rdn>
  <rdn rId="0" localSheetId="57" customView="1" name="Z_57AB6574_63F2_40B5_BA02_4B403D8BA163_.wvu.Cols" hidden="1" oldHidden="1">
    <formula>BTVI!$C:$C,BTVI!$F:$F</formula>
    <oldFormula>BTVI!$C:$C,BTVI!$F:$F</oldFormula>
  </rdn>
  <rdn rId="0" localSheetId="58" customView="1" name="Z_57AB6574_63F2_40B5_BA02_4B403D8BA163_.wvu.PrintArea" hidden="1" oldHidden="1">
    <formula>BAIC!$A$1:$G$24</formula>
    <oldFormula>BAIC!$A$1:$G$24</oldFormula>
  </rdn>
  <rdn rId="0" localSheetId="58" customView="1" name="Z_57AB6574_63F2_40B5_BA02_4B403D8BA163_.wvu.Rows" hidden="1" oldHidden="1">
    <formula>BAIC!$1:$1</formula>
    <oldFormula>BAIC!$1:$1</oldFormula>
  </rdn>
  <rdn rId="0" localSheetId="58" customView="1" name="Z_57AB6574_63F2_40B5_BA02_4B403D8BA163_.wvu.Cols" hidden="1" oldHidden="1">
    <formula>BAIC!$C:$C,BAIC!$F:$F</formula>
    <oldFormula>BAIC!$C:$C,BAIC!$F:$F</oldFormula>
  </rdn>
  <rdn rId="0" localSheetId="59" customView="1" name="Z_57AB6574_63F2_40B5_BA02_4B403D8BA163_.wvu.PrintArea" hidden="1" oldHidden="1">
    <formula>NFS!$A$1:$G$88</formula>
    <oldFormula>NFS!$A$1:$G$88</oldFormula>
  </rdn>
  <rdn rId="0" localSheetId="59" customView="1" name="Z_57AB6574_63F2_40B5_BA02_4B403D8BA163_.wvu.PrintTitles" hidden="1" oldHidden="1">
    <formula>NFS!$1:$2</formula>
    <oldFormula>NFS!$1:$2</oldFormula>
  </rdn>
  <rdn rId="0" localSheetId="59" customView="1" name="Z_57AB6574_63F2_40B5_BA02_4B403D8BA163_.wvu.Cols" hidden="1" oldHidden="1">
    <formula>NFS!$C:$C,NFS!$F:$F</formula>
    <oldFormula>NFS!$C:$C,NFS!$F:$F</oldFormula>
  </rdn>
  <rdn rId="0" localSheetId="60" customView="1" name="Z_57AB6574_63F2_40B5_BA02_4B403D8BA163_.wvu.PrintArea" hidden="1" oldHidden="1">
    <formula>'Hotel Corp.'!$A$1:$G$10</formula>
    <oldFormula>'Hotel Corp.'!$A$1:$G$10</oldFormula>
  </rdn>
  <rdn rId="0" localSheetId="60" customView="1" name="Z_57AB6574_63F2_40B5_BA02_4B403D8BA163_.wvu.Rows" hidden="1" oldHidden="1">
    <formula>'Hotel Corp.'!$1:$1</formula>
    <oldFormula>'Hotel Corp.'!$1:$1</oldFormula>
  </rdn>
  <rdn rId="0" localSheetId="60" customView="1" name="Z_57AB6574_63F2_40B5_BA02_4B403D8BA163_.wvu.Cols" hidden="1" oldHidden="1">
    <formula>'Hotel Corp.'!$C:$C,'Hotel Corp.'!$F:$F</formula>
    <oldFormula>'Hotel Corp.'!$C:$C,'Hotel Corp.'!$F:$F</oldFormula>
  </rdn>
  <rdn rId="0" localSheetId="61" customView="1" name="Z_57AB6574_63F2_40B5_BA02_4B403D8BA163_.wvu.PrintArea" hidden="1" oldHidden="1">
    <formula>'Straw Market Auth.'!$A$1:$G$64</formula>
    <oldFormula>'Straw Market Auth.'!$A$1:$G$64</oldFormula>
  </rdn>
  <rdn rId="0" localSheetId="61" customView="1" name="Z_57AB6574_63F2_40B5_BA02_4B403D8BA163_.wvu.PrintTitles" hidden="1" oldHidden="1">
    <formula>'Straw Market Auth.'!$1:$2</formula>
    <oldFormula>'Straw Market Auth.'!$1:$2</oldFormula>
  </rdn>
  <rdn rId="0" localSheetId="61" customView="1" name="Z_57AB6574_63F2_40B5_BA02_4B403D8BA163_.wvu.Cols" hidden="1" oldHidden="1">
    <formula>'Straw Market Auth.'!$C:$C,'Straw Market Auth.'!$F:$F</formula>
    <oldFormula>'Straw Market Auth.'!$C:$C,'Straw Market Auth.'!$F:$F</oldFormula>
  </rdn>
  <rdn rId="0" localSheetId="62" customView="1" name="Z_57AB6574_63F2_40B5_BA02_4B403D8BA163_.wvu.PrintArea" hidden="1" oldHidden="1">
    <formula>Bahamasair!$A$1:$G$216</formula>
    <oldFormula>Bahamasair!$A$1:$G$216</oldFormula>
  </rdn>
  <rdn rId="0" localSheetId="62" customView="1" name="Z_57AB6574_63F2_40B5_BA02_4B403D8BA163_.wvu.PrintTitles" hidden="1" oldHidden="1">
    <formula>Bahamasair!$1:$2</formula>
    <oldFormula>Bahamasair!$1:$2</oldFormula>
  </rdn>
  <rdn rId="0" localSheetId="62" customView="1" name="Z_57AB6574_63F2_40B5_BA02_4B403D8BA163_.wvu.Cols" hidden="1" oldHidden="1">
    <formula>Bahamasair!$C:$C,Bahamasair!$F:$F</formula>
    <oldFormula>Bahamasair!$C:$C,Bahamasair!$F:$F</oldFormula>
  </rdn>
  <rdn rId="0" localSheetId="63" customView="1" name="Z_57AB6574_63F2_40B5_BA02_4B403D8BA163_.wvu.PrintArea" hidden="1" oldHidden="1">
    <formula>BAMSI!$A$1:$G$21</formula>
    <oldFormula>BAMSI!$A$1:$G$21</oldFormula>
  </rdn>
  <rdn rId="0" localSheetId="63" customView="1" name="Z_57AB6574_63F2_40B5_BA02_4B403D8BA163_.wvu.Rows" hidden="1" oldHidden="1">
    <formula>BAMSI!$1:$1</formula>
    <oldFormula>BAMSI!$1:$1</oldFormula>
  </rdn>
  <rdn rId="0" localSheetId="63" customView="1" name="Z_57AB6574_63F2_40B5_BA02_4B403D8BA163_.wvu.Cols" hidden="1" oldHidden="1">
    <formula>BAMSI!$C:$C,BAMSI!$F:$F</formula>
    <oldFormula>BAMSI!$C:$C,BAMSI!$F:$F</oldFormula>
  </rdn>
  <rdn rId="0" localSheetId="64" customView="1" name="Z_57AB6574_63F2_40B5_BA02_4B403D8BA163_.wvu.PrintArea" hidden="1" oldHidden="1">
    <formula>BPPBA!$A$1:$G$12</formula>
    <oldFormula>BPPBA!$A$1:$G$12</oldFormula>
  </rdn>
  <rdn rId="0" localSheetId="64" customView="1" name="Z_57AB6574_63F2_40B5_BA02_4B403D8BA163_.wvu.Rows" hidden="1" oldHidden="1">
    <formula>BPPBA!$1:$1</formula>
    <oldFormula>BPPBA!$1:$1</oldFormula>
  </rdn>
  <rdn rId="0" localSheetId="64" customView="1" name="Z_57AB6574_63F2_40B5_BA02_4B403D8BA163_.wvu.Cols" hidden="1" oldHidden="1">
    <formula>BPPBA!$C:$C,BPPBA!$F:$F</formula>
    <oldFormula>BPPBA!$C:$C,BPPBA!$F:$F</oldFormula>
  </rdn>
  <rdn rId="0" localSheetId="65" customView="1" name="Z_57AB6574_63F2_40B5_BA02_4B403D8BA163_.wvu.PrintArea" hidden="1" oldHidden="1">
    <formula>PHA!$A$1:$G$35</formula>
    <oldFormula>PHA!$A$1:$G$35</oldFormula>
  </rdn>
  <rdn rId="0" localSheetId="65" customView="1" name="Z_57AB6574_63F2_40B5_BA02_4B403D8BA163_.wvu.Rows" hidden="1" oldHidden="1">
    <formula>PHA!$1:$1</formula>
    <oldFormula>PHA!$1:$1</oldFormula>
  </rdn>
  <rdn rId="0" localSheetId="65" customView="1" name="Z_57AB6574_63F2_40B5_BA02_4B403D8BA163_.wvu.Cols" hidden="1" oldHidden="1">
    <formula>PHA!$C:$C,PHA!$F:$F</formula>
    <oldFormula>PHA!$C:$C,PHA!$F:$F</oldFormula>
  </rdn>
  <rdn rId="0" localSheetId="66" customView="1" name="Z_57AB6574_63F2_40B5_BA02_4B403D8BA163_.wvu.PrintArea" hidden="1" oldHidden="1">
    <formula>'Airport Authority'!$A$1:$G$51</formula>
    <oldFormula>'Airport Authority'!$A$1:$G$51</oldFormula>
  </rdn>
  <rdn rId="0" localSheetId="66" customView="1" name="Z_57AB6574_63F2_40B5_BA02_4B403D8BA163_.wvu.PrintTitles" hidden="1" oldHidden="1">
    <formula>'Airport Authority'!$1:$2</formula>
    <oldFormula>'Airport Authority'!$1:$2</oldFormula>
  </rdn>
  <rdn rId="0" localSheetId="66" customView="1" name="Z_57AB6574_63F2_40B5_BA02_4B403D8BA163_.wvu.Cols" hidden="1" oldHidden="1">
    <formula>'Airport Authority'!$C:$C,'Airport Authority'!$F:$F</formula>
    <oldFormula>'Airport Authority'!$C:$C,'Airport Authority'!$F:$F</oldFormula>
  </rdn>
  <rdn rId="0" localSheetId="67" customView="1" name="Z_57AB6574_63F2_40B5_BA02_4B403D8BA163_.wvu.PrintArea" hidden="1" oldHidden="1">
    <formula>WSC!$A$1:$G$12</formula>
    <oldFormula>WSC!$A$1:$G$12</oldFormula>
  </rdn>
  <rdn rId="0" localSheetId="67" customView="1" name="Z_57AB6574_63F2_40B5_BA02_4B403D8BA163_.wvu.Rows" hidden="1" oldHidden="1">
    <formula>WSC!$1:$1</formula>
    <oldFormula>WSC!$1:$1</oldFormula>
  </rdn>
  <rdn rId="0" localSheetId="67" customView="1" name="Z_57AB6574_63F2_40B5_BA02_4B403D8BA163_.wvu.Cols" hidden="1" oldHidden="1">
    <formula>WSC!$C:$C,WSC!$F:$F</formula>
    <oldFormula>WSC!$C:$C,WSC!$F:$F</oldFormula>
  </rdn>
  <rcv guid="{57AB6574-63F2-40B5-BA02-4B403D8BA163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72" sId="7" ref="A51:XFD51" action="deleteRow">
    <undo index="2" exp="area" ref3D="1" dr="$F$1:$F$1048576" dn="Z_57AB6574_63F2_40B5_BA02_4B403D8BA163_.wvu.Cols" sId="7"/>
    <undo index="1" exp="area" ref3D="1" dr="$C$1:$C$1048576" dn="Z_57AB6574_63F2_40B5_BA02_4B403D8BA163_.wvu.Cols" sId="7"/>
    <rfmt sheetId="7" xfDxf="1" sqref="A51:XFD51" start="0" length="0">
      <dxf>
        <alignment horizontal="left" vertical="top" readingOrder="0"/>
      </dxf>
    </rfmt>
    <rcc rId="0" sId="7" dxf="1">
      <nc r="A51">
        <v>45</v>
      </nc>
      <ndxf>
        <font>
          <sz val="10"/>
          <color theme="1"/>
          <name val="Calibri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B51" t="inlineStr">
        <is>
          <t>Summerwind's Group</t>
        </is>
      </nc>
      <ndxf>
        <font>
          <sz val="10"/>
          <color auto="1"/>
          <name val="Calibri"/>
          <scheme val="minor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C51" t="inlineStr">
        <is>
          <t>S5115</t>
        </is>
      </nc>
      <ndxf>
        <font>
          <sz val="10"/>
          <color auto="1"/>
          <name val="Calibri"/>
          <scheme val="minor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D51" t="inlineStr">
        <is>
          <t>Lease</t>
        </is>
      </nc>
      <ndxf>
        <font>
          <sz val="10"/>
          <color auto="1"/>
          <name val="Calibri"/>
          <scheme val="minor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34">
      <nc r="E51">
        <v>52503634</v>
      </nc>
      <ndxf>
        <font>
          <sz val="10"/>
          <color auto="1"/>
          <name val="Calibri"/>
          <scheme val="minor"/>
        </font>
        <numFmt numFmtId="164" formatCode="_(* #,##0_);_(* \(#,##0\);_(* &quot;-&quot;??_);_(@_)"/>
        <alignment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quotePrefix="1">
      <nc r="F51" t="inlineStr">
        <is>
          <t>December 2021</t>
        </is>
      </nc>
      <ndxf>
        <font>
          <sz val="10"/>
          <color auto="1"/>
          <name val="Calibri"/>
          <scheme val="minor"/>
        </font>
        <numFmt numFmtId="164" formatCode="_(* #,##0_);_(* \(#,##0\);_(* &quot;-&quot;??_);_(@_)"/>
        <alignment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34">
      <nc r="G51">
        <v>0</v>
      </nc>
      <ndxf>
        <font>
          <sz val="10"/>
          <color theme="1"/>
          <name val="Calibri"/>
          <scheme val="minor"/>
        </font>
        <numFmt numFmtId="164" formatCode="_(* #,##0_);_(* \(#,##0\);_(* &quot;-&quot;??_);_(@_)"/>
        <alignment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73" sId="1" eol="1" ref="A93:XFD93" action="insertRow"/>
  <rfmt sheetId="1" sqref="G93" start="0" length="0">
    <dxf>
      <numFmt numFmtId="164" formatCode="_(* #,##0_);_(* \(#,##0\);_(* &quot;-&quot;??_);_(@_)"/>
    </dxf>
  </rfmt>
  <rcc rId="1174" sId="1" odxf="1" dxf="1">
    <nc r="G92">
      <f>G91-G90</f>
    </nc>
    <ndxf>
      <numFmt numFmtId="164" formatCode="_(* #,##0_);_(* \(#,##0\);_(* &quot;-&quot;??_);_(@_)"/>
    </ndxf>
  </rcc>
  <rfmt sheetId="1" sqref="G92">
    <dxf>
      <numFmt numFmtId="168" formatCode="_(* #,##0.0_);_(* \(#,##0.0\);_(* &quot;-&quot;??_);_(@_)"/>
    </dxf>
  </rfmt>
  <rfmt sheetId="1" sqref="G92">
    <dxf>
      <numFmt numFmtId="164" formatCode="_(* #,##0_);_(* \(#,##0\);_(* &quot;-&quot;??_);_(@_)"/>
    </dxf>
  </rfmt>
  <rcc rId="1175" sId="20">
    <oc r="E72">
      <f>SUM(E7:F71)</f>
    </oc>
    <nc r="E72">
      <f>SUM(E7:E71)</f>
    </nc>
  </rcc>
  <rcc rId="1176" sId="1">
    <oc r="G92">
      <f>G91-G90</f>
    </oc>
    <nc r="G92"/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7" sId="1">
    <oc r="B91" t="inlineStr">
      <is>
        <t>Red - Not Received</t>
      </is>
    </oc>
    <nc r="B91"/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8" sId="16">
    <oc r="G18">
      <f>SUM(G8:G17)</f>
    </oc>
    <nc r="G18">
      <f>SUM(G8:G17)</f>
    </nc>
  </rcc>
  <rfmt sheetId="16" sqref="H12" start="0" length="0">
    <dxf>
      <numFmt numFmtId="164" formatCode="_(* #,##0_);_(* \(#,##0\);_(* &quot;-&quot;??_);_(@_)"/>
    </dxf>
  </rfmt>
  <rfmt sheetId="16" sqref="J17">
    <dxf>
      <numFmt numFmtId="35" formatCode="_(* #,##0.00_);_(* \(#,##0.00\);_(* &quot;-&quot;??_);_(@_)"/>
    </dxf>
  </rfmt>
  <rfmt sheetId="16" sqref="J17" start="0" length="0">
    <dxf>
      <numFmt numFmtId="0" formatCode="General"/>
    </dxf>
  </rfmt>
  <rfmt sheetId="16" sqref="J17">
    <dxf>
      <numFmt numFmtId="35" formatCode="_(* #,##0.00_);_(* \(#,##0.00\);_(* &quot;-&quot;??_);_(@_)"/>
    </dxf>
  </rfmt>
  <rcmt sheetId="16" cell="G15" guid="{00000000-0000-0000-0000-000000000000}" action="delete" hiddenColumn="1" author="Robyn Allen"/>
  <rcmt sheetId="16" cell="G16" guid="{00000000-0000-0000-0000-000000000000}" action="delete" hiddenColumn="1" author="Robyn Allen"/>
  <rcmt sheetId="5" cell="G50" guid="{00000000-0000-0000-0000-000000000000}" action="delete" author="Robyn Allen"/>
  <rcmt sheetId="5" cell="G58" guid="{00000000-0000-0000-0000-000000000000}" action="delete" author="Robyn Allen"/>
  <rcc rId="1179" sId="20">
    <oc r="D49" t="inlineStr">
      <is>
        <t>Prior Year Payments - (MOF aggreed to process payments)</t>
      </is>
    </oc>
    <nc r="D49" t="inlineStr">
      <is>
        <t>Prior Year Payments</t>
      </is>
    </nc>
  </rcc>
  <rcmt sheetId="20" cell="G8" guid="{00000000-0000-0000-0000-000000000000}" action="delete" author="Robyn Allen"/>
  <rcmt sheetId="20" cell="G9" guid="{00000000-0000-0000-0000-000000000000}" action="delete" author="Robyn Allen"/>
  <rcmt sheetId="20" cell="G10" guid="{00000000-0000-0000-0000-000000000000}" action="delete" author="Robyn Allen"/>
  <rcmt sheetId="20" cell="G13" guid="{00000000-0000-0000-0000-000000000000}" action="delete" author="Robyn Allen"/>
  <rcmt sheetId="20" cell="G21" guid="{00000000-0000-0000-0000-000000000000}" action="delete" author="Robyn Allen"/>
  <rcmt sheetId="20" cell="G43" guid="{00000000-0000-0000-0000-000000000000}" action="delete" author="Robyn Allen"/>
  <rcmt sheetId="20" cell="G44" guid="{00000000-0000-0000-0000-000000000000}" action="delete" author="Robyn Allen"/>
  <rcmt sheetId="20" cell="G45" guid="{00000000-0000-0000-0000-000000000000}" action="delete" author="Robyn Allen"/>
  <rcmt sheetId="20" cell="G46" guid="{00000000-0000-0000-0000-000000000000}" action="delete" author="Robyn Allen"/>
  <rcmt sheetId="20" cell="G47" guid="{00000000-0000-0000-0000-000000000000}" action="delete" author="Robyn Allen"/>
  <rcmt sheetId="20" cell="G48" guid="{00000000-0000-0000-0000-000000000000}" action="delete" author="Robyn Allen"/>
  <rcmt sheetId="20" cell="G51" guid="{00000000-0000-0000-0000-000000000000}" action="delete" author="Robyn Allen"/>
  <rcmt sheetId="20" cell="G52" guid="{00000000-0000-0000-0000-000000000000}" action="delete" author="Robyn Allen"/>
  <rcmt sheetId="20" cell="G53" guid="{00000000-0000-0000-0000-000000000000}" action="delete" author="Robyn Allen"/>
  <rcmt sheetId="20" cell="G54" guid="{00000000-0000-0000-0000-000000000000}" action="delete" author="Robyn Allen"/>
  <rcmt sheetId="20" cell="G64" guid="{00000000-0000-0000-0000-000000000000}" action="delete" author="Robyn Allen"/>
  <rcmt sheetId="20" cell="G65" guid="{00000000-0000-0000-0000-000000000000}" action="delete" author="Robyn Allen"/>
  <rcmt sheetId="20" cell="G66" guid="{00000000-0000-0000-0000-000000000000}" action="delete" author="Robyn Allen"/>
  <rcmt sheetId="20" cell="G67" guid="{00000000-0000-0000-0000-000000000000}" action="delete" author="Robyn Allen"/>
  <rcmt sheetId="20" cell="G68" guid="{00000000-0000-0000-0000-000000000000}" action="delete" author="Robyn Allen"/>
  <rcmt sheetId="20" cell="G69" guid="{00000000-0000-0000-0000-000000000000}" action="delete" author="Robyn Allen"/>
  <rcmt sheetId="20" cell="G70" guid="{00000000-0000-0000-0000-000000000000}" action="delete" author="Robyn Allen"/>
  <rcmt sheetId="20" cell="G71" guid="{00000000-0000-0000-0000-000000000000}" action="delete" author="Robyn Allen"/>
  <rdn rId="0" localSheetId="7" customView="1" name="Z_57AB6574_63F2_40B5_BA02_4B403D8BA163_.wvu.Cols" hidden="1" oldHidden="1">
    <oldFormula>'Head 007'!$C:$C,'Head 007'!$F:$F</oldFormula>
  </rdn>
  <rdn rId="0" localSheetId="33" customView="1" name="Z_57AB6574_63F2_40B5_BA02_4B403D8BA163_.wvu.Cols" hidden="1" oldHidden="1">
    <oldFormula>'Head 058'!$C:$C,'Head 058'!$F:$F</oldFormula>
  </rdn>
  <rcv guid="{57AB6574-63F2-40B5-BA02-4B403D8BA163}" action="delete"/>
  <rdn rId="0" localSheetId="1" customView="1" name="Z_57AB6574_63F2_40B5_BA02_4B403D8BA163_.wvu.PrintTitles" hidden="1" oldHidden="1">
    <formula>Summary!$2:$2</formula>
    <oldFormula>Summary!$2:$2</oldFormula>
  </rdn>
  <rdn rId="0" localSheetId="2" customView="1" name="Z_57AB6574_63F2_40B5_BA02_4B403D8BA163_.wvu.PrintArea" hidden="1" oldHidden="1">
    <formula>'Arrears-Various'!$A$2:$E$19</formula>
    <oldFormula>'Arrears-Various'!$A$2:$E$19</oldFormula>
  </rdn>
  <rdn rId="0" localSheetId="2" customView="1" name="Z_57AB6574_63F2_40B5_BA02_4B403D8BA163_.wvu.Cols" hidden="1" oldHidden="1">
    <formula>'Arrears-Various'!$C:$C,'Arrears-Various'!$F:$F</formula>
    <oldFormula>'Arrears-Various'!$C:$C,'Arrears-Various'!$F:$F</oldFormula>
  </rdn>
  <rdn rId="0" localSheetId="3" customView="1" name="Z_57AB6574_63F2_40B5_BA02_4B403D8BA163_.wvu.PrintArea" hidden="1" oldHidden="1">
    <formula>'Head 001'!$A$1:$G$17</formula>
    <oldFormula>'Head 001'!$A$1:$G$17</oldFormula>
  </rdn>
  <rdn rId="0" localSheetId="3" customView="1" name="Z_57AB6574_63F2_40B5_BA02_4B403D8BA163_.wvu.Rows" hidden="1" oldHidden="1">
    <formula>'Head 001'!$19:$28</formula>
    <oldFormula>'Head 001'!$19:$28</oldFormula>
  </rdn>
  <rdn rId="0" localSheetId="3" customView="1" name="Z_57AB6574_63F2_40B5_BA02_4B403D8BA163_.wvu.Cols" hidden="1" oldHidden="1">
    <formula>'Head 001'!$C:$C,'Head 001'!$F:$F</formula>
    <oldFormula>'Head 001'!$C:$C,'Head 001'!$F:$F</oldFormula>
  </rdn>
  <rdn rId="0" localSheetId="4" customView="1" name="Z_57AB6574_63F2_40B5_BA02_4B403D8BA163_.wvu.PrintArea" hidden="1" oldHidden="1">
    <formula>'Head 003'!$A$1:$G$11</formula>
    <oldFormula>'Head 003'!$A$1:$G$11</oldFormula>
  </rdn>
  <rdn rId="0" localSheetId="4" customView="1" name="Z_57AB6574_63F2_40B5_BA02_4B403D8BA163_.wvu.Cols" hidden="1" oldHidden="1">
    <formula>'Head 003'!$C:$C,'Head 003'!$F:$F</formula>
    <oldFormula>'Head 003'!$C:$C,'Head 003'!$F:$F</oldFormula>
  </rdn>
  <rdn rId="0" localSheetId="5" customView="1" name="Z_57AB6574_63F2_40B5_BA02_4B403D8BA163_.wvu.PrintArea" hidden="1" oldHidden="1">
    <formula>'Head 005'!$A$1:$G$60</formula>
    <oldFormula>'Head 005'!$A$1:$G$60</oldFormula>
  </rdn>
  <rdn rId="0" localSheetId="5" customView="1" name="Z_57AB6574_63F2_40B5_BA02_4B403D8BA163_.wvu.PrintTitles" hidden="1" oldHidden="1">
    <formula>'Head 005'!$1:$2</formula>
    <oldFormula>'Head 005'!$1:$2</oldFormula>
  </rdn>
  <rdn rId="0" localSheetId="5" customView="1" name="Z_57AB6574_63F2_40B5_BA02_4B403D8BA163_.wvu.Cols" hidden="1" oldHidden="1">
    <formula>'Head 005'!$C:$C,'Head 005'!$F:$F</formula>
    <oldFormula>'Head 005'!$C:$C,'Head 005'!$F:$F</oldFormula>
  </rdn>
  <rdn rId="0" localSheetId="5" customView="1" name="Z_57AB6574_63F2_40B5_BA02_4B403D8BA163_.wvu.FilterData" hidden="1" oldHidden="1">
    <formula>'Head 005'!$A$6:$G$60</formula>
    <oldFormula>'Head 005'!$A$6:$G$60</oldFormula>
  </rdn>
  <rdn rId="0" localSheetId="6" customView="1" name="Z_57AB6574_63F2_40B5_BA02_4B403D8BA163_.wvu.PrintArea" hidden="1" oldHidden="1">
    <formula>'Head 006'!$A$1:$G$12</formula>
    <oldFormula>'Head 006'!$A$1:$G$12</oldFormula>
  </rdn>
  <rdn rId="0" localSheetId="6" customView="1" name="Z_57AB6574_63F2_40B5_BA02_4B403D8BA163_.wvu.Cols" hidden="1" oldHidden="1">
    <formula>'Head 006'!$C:$C,'Head 006'!$F:$F</formula>
    <oldFormula>'Head 006'!$C:$C,'Head 006'!$F:$F</oldFormula>
  </rdn>
  <rdn rId="0" localSheetId="7" customView="1" name="Z_57AB6574_63F2_40B5_BA02_4B403D8BA163_.wvu.PrintArea" hidden="1" oldHidden="1">
    <formula>'Head 007'!$A$1:$G$51</formula>
    <oldFormula>'Head 007'!$A$1:$G$51</oldFormula>
  </rdn>
  <rdn rId="0" localSheetId="7" customView="1" name="Z_57AB6574_63F2_40B5_BA02_4B403D8BA163_.wvu.PrintTitles" hidden="1" oldHidden="1">
    <formula>'Head 007'!$1:$2</formula>
    <oldFormula>'Head 007'!$1:$2</oldFormula>
  </rdn>
  <rdn rId="0" localSheetId="8" customView="1" name="Z_57AB6574_63F2_40B5_BA02_4B403D8BA163_.wvu.PrintArea" hidden="1" oldHidden="1">
    <formula>'Head 010'!$A$1:$H$29</formula>
    <oldFormula>'Head 010'!$A$1:$H$29</oldFormula>
  </rdn>
  <rdn rId="0" localSheetId="8" customView="1" name="Z_57AB6574_63F2_40B5_BA02_4B403D8BA163_.wvu.PrintTitles" hidden="1" oldHidden="1">
    <formula>'Head 010'!$1:$2</formula>
    <oldFormula>'Head 010'!$1:$2</oldFormula>
  </rdn>
  <rdn rId="0" localSheetId="8" customView="1" name="Z_57AB6574_63F2_40B5_BA02_4B403D8BA163_.wvu.Cols" hidden="1" oldHidden="1">
    <formula>'Head 010'!$B:$B,'Head 010'!$D:$D,'Head 010'!$G:$G</formula>
    <oldFormula>'Head 010'!$B:$B,'Head 010'!$D:$D,'Head 010'!$G:$G</oldFormula>
  </rdn>
  <rdn rId="0" localSheetId="9" customView="1" name="Z_57AB6574_63F2_40B5_BA02_4B403D8BA163_.wvu.PrintArea" hidden="1" oldHidden="1">
    <formula>'Head 012'!$A$1:$G$10</formula>
    <oldFormula>'Head 012'!$A$1:$G$10</oldFormula>
  </rdn>
  <rdn rId="0" localSheetId="9" customView="1" name="Z_57AB6574_63F2_40B5_BA02_4B403D8BA163_.wvu.Rows" hidden="1" oldHidden="1">
    <formula>'Head 012'!$10:$13</formula>
    <oldFormula>'Head 012'!$10:$13</oldFormula>
  </rdn>
  <rdn rId="0" localSheetId="9" customView="1" name="Z_57AB6574_63F2_40B5_BA02_4B403D8BA163_.wvu.Cols" hidden="1" oldHidden="1">
    <formula>'Head 012'!$C:$C,'Head 012'!$F:$F</formula>
    <oldFormula>'Head 012'!$C:$C,'Head 012'!$F:$F</oldFormula>
  </rdn>
  <rdn rId="0" localSheetId="10" customView="1" name="Z_57AB6574_63F2_40B5_BA02_4B403D8BA163_.wvu.PrintArea" hidden="1" oldHidden="1">
    <formula>'Head 013'!$A$1:$G$15</formula>
    <oldFormula>'Head 013'!$A$1:$G$15</oldFormula>
  </rdn>
  <rdn rId="0" localSheetId="10" customView="1" name="Z_57AB6574_63F2_40B5_BA02_4B403D8BA163_.wvu.Cols" hidden="1" oldHidden="1">
    <formula>'Head 013'!$C:$C,'Head 013'!$F:$F</formula>
    <oldFormula>'Head 013'!$C:$C,'Head 013'!$F:$F</oldFormula>
  </rdn>
  <rdn rId="0" localSheetId="11" customView="1" name="Z_57AB6574_63F2_40B5_BA02_4B403D8BA163_.wvu.PrintArea" hidden="1" oldHidden="1">
    <formula>'Head 018'!$A$1:$H$30</formula>
    <oldFormula>'Head 018'!$A$1:$H$30</oldFormula>
  </rdn>
  <rdn rId="0" localSheetId="11" customView="1" name="Z_57AB6574_63F2_40B5_BA02_4B403D8BA163_.wvu.PrintTitles" hidden="1" oldHidden="1">
    <formula>'Head 018'!$1:$2</formula>
    <oldFormula>'Head 018'!$1:$2</oldFormula>
  </rdn>
  <rdn rId="0" localSheetId="11" customView="1" name="Z_57AB6574_63F2_40B5_BA02_4B403D8BA163_.wvu.Cols" hidden="1" oldHidden="1">
    <formula>'Head 018'!$B:$B,'Head 018'!$D:$D,'Head 018'!$G:$G</formula>
    <oldFormula>'Head 018'!$B:$B,'Head 018'!$D:$D,'Head 018'!$G:$G</oldFormula>
  </rdn>
  <rdn rId="0" localSheetId="12" customView="1" name="Z_57AB6574_63F2_40B5_BA02_4B403D8BA163_.wvu.PrintArea" hidden="1" oldHidden="1">
    <formula>'Head 019'!$A$1:$G$8</formula>
    <oldFormula>'Head 019'!$A$1:$G$8</oldFormula>
  </rdn>
  <rdn rId="0" localSheetId="12" customView="1" name="Z_57AB6574_63F2_40B5_BA02_4B403D8BA163_.wvu.Cols" hidden="1" oldHidden="1">
    <formula>'Head 019'!$C:$C,'Head 019'!$F:$F</formula>
    <oldFormula>'Head 019'!$C:$C,'Head 019'!$F:$F</oldFormula>
  </rdn>
  <rdn rId="0" localSheetId="13" customView="1" name="Z_57AB6574_63F2_40B5_BA02_4B403D8BA163_.wvu.PrintArea" hidden="1" oldHidden="1">
    <formula>'Head 021'!$A$1:$G$17</formula>
    <oldFormula>'Head 021'!$A$1:$G$17</oldFormula>
  </rdn>
  <rdn rId="0" localSheetId="13" customView="1" name="Z_57AB6574_63F2_40B5_BA02_4B403D8BA163_.wvu.Rows" hidden="1" oldHidden="1">
    <formula>'Head 021'!$1:$1</formula>
    <oldFormula>'Head 021'!$1:$1</oldFormula>
  </rdn>
  <rdn rId="0" localSheetId="13" customView="1" name="Z_57AB6574_63F2_40B5_BA02_4B403D8BA163_.wvu.Cols" hidden="1" oldHidden="1">
    <formula>'Head 021'!$C:$C,'Head 021'!$F:$F</formula>
    <oldFormula>'Head 021'!$C:$C,'Head 021'!$F:$F</oldFormula>
  </rdn>
  <rdn rId="0" localSheetId="14" customView="1" name="Z_57AB6574_63F2_40B5_BA02_4B403D8BA163_.wvu.PrintArea" hidden="1" oldHidden="1">
    <formula>'Head 022'!$A$1:$G$24</formula>
    <oldFormula>'Head 022'!$A$1:$G$24</oldFormula>
  </rdn>
  <rdn rId="0" localSheetId="14" customView="1" name="Z_57AB6574_63F2_40B5_BA02_4B403D8BA163_.wvu.Rows" hidden="1" oldHidden="1">
    <formula>'Head 022'!$1:$1</formula>
    <oldFormula>'Head 022'!$1:$1</oldFormula>
  </rdn>
  <rdn rId="0" localSheetId="14" customView="1" name="Z_57AB6574_63F2_40B5_BA02_4B403D8BA163_.wvu.Cols" hidden="1" oldHidden="1">
    <formula>'Head 022'!$C:$C,'Head 022'!$F:$F</formula>
    <oldFormula>'Head 022'!$C:$C,'Head 022'!$F:$F</oldFormula>
  </rdn>
  <rdn rId="0" localSheetId="15" customView="1" name="Z_57AB6574_63F2_40B5_BA02_4B403D8BA163_.wvu.PrintArea" hidden="1" oldHidden="1">
    <formula>'Head 023'!$A$1:$G$32</formula>
    <oldFormula>'Head 023'!$A$1:$G$32</oldFormula>
  </rdn>
  <rdn rId="0" localSheetId="15" customView="1" name="Z_57AB6574_63F2_40B5_BA02_4B403D8BA163_.wvu.PrintTitles" hidden="1" oldHidden="1">
    <formula>'Head 023'!$1:$2</formula>
    <oldFormula>'Head 023'!$1:$2</oldFormula>
  </rdn>
  <rdn rId="0" localSheetId="15" customView="1" name="Z_57AB6574_63F2_40B5_BA02_4B403D8BA163_.wvu.Cols" hidden="1" oldHidden="1">
    <formula>'Head 023'!$C:$C,'Head 023'!$F:$F</formula>
    <oldFormula>'Head 023'!$C:$C,'Head 023'!$F:$F</oldFormula>
  </rdn>
  <rdn rId="0" localSheetId="16" customView="1" name="Z_57AB6574_63F2_40B5_BA02_4B403D8BA163_.wvu.PrintArea" hidden="1" oldHidden="1">
    <formula>'Head 028'!$A$1:$G$18</formula>
    <oldFormula>'Head 028'!$A$1:$G$18</oldFormula>
  </rdn>
  <rdn rId="0" localSheetId="16" customView="1" name="Z_57AB6574_63F2_40B5_BA02_4B403D8BA163_.wvu.Rows" hidden="1" oldHidden="1">
    <formula>'Head 028'!$1:$1</formula>
    <oldFormula>'Head 028'!$1:$1</oldFormula>
  </rdn>
  <rdn rId="0" localSheetId="16" customView="1" name="Z_57AB6574_63F2_40B5_BA02_4B403D8BA163_.wvu.Cols" hidden="1" oldHidden="1">
    <formula>'Head 028'!$C:$C,'Head 028'!$F:$F</formula>
    <oldFormula>'Head 028'!$C:$C,'Head 028'!$F:$F</oldFormula>
  </rdn>
  <rdn rId="0" localSheetId="17" customView="1" name="Z_57AB6574_63F2_40B5_BA02_4B403D8BA163_.wvu.PrintArea" hidden="1" oldHidden="1">
    <formula>'Head 029'!$A$1:$H$21</formula>
    <oldFormula>'Head 029'!$A$1:$H$21</oldFormula>
  </rdn>
  <rdn rId="0" localSheetId="17" customView="1" name="Z_57AB6574_63F2_40B5_BA02_4B403D8BA163_.wvu.Cols" hidden="1" oldHidden="1">
    <formula>'Head 029'!$B:$B,'Head 029'!$E:$F</formula>
    <oldFormula>'Head 029'!$B:$B,'Head 029'!$E:$F</oldFormula>
  </rdn>
  <rdn rId="0" localSheetId="18" customView="1" name="Z_57AB6574_63F2_40B5_BA02_4B403D8BA163_.wvu.PrintArea" hidden="1" oldHidden="1">
    <formula>'Head 030'!$A$1:$G$34</formula>
    <oldFormula>'Head 030'!$A$1:$G$34</oldFormula>
  </rdn>
  <rdn rId="0" localSheetId="18" customView="1" name="Z_57AB6574_63F2_40B5_BA02_4B403D8BA163_.wvu.PrintTitles" hidden="1" oldHidden="1">
    <formula>'Head 030'!$1:$2</formula>
    <oldFormula>'Head 030'!$1:$2</oldFormula>
  </rdn>
  <rdn rId="0" localSheetId="18" customView="1" name="Z_57AB6574_63F2_40B5_BA02_4B403D8BA163_.wvu.Cols" hidden="1" oldHidden="1">
    <formula>'Head 030'!$C:$C,'Head 030'!$F:$F</formula>
    <oldFormula>'Head 030'!$C:$C,'Head 030'!$F:$F</oldFormula>
  </rdn>
  <rdn rId="0" localSheetId="19" customView="1" name="Z_57AB6574_63F2_40B5_BA02_4B403D8BA163_.wvu.PrintArea" hidden="1" oldHidden="1">
    <formula>'Head 031'!$A$1:$G$9</formula>
    <oldFormula>'Head 031'!$A$1:$G$9</oldFormula>
  </rdn>
  <rdn rId="0" localSheetId="19" customView="1" name="Z_57AB6574_63F2_40B5_BA02_4B403D8BA163_.wvu.Cols" hidden="1" oldHidden="1">
    <formula>'Head 031'!$C:$C,'Head 031'!$F:$F</formula>
    <oldFormula>'Head 031'!$C:$C,'Head 031'!$F:$F</oldFormula>
  </rdn>
  <rdn rId="0" localSheetId="20" customView="1" name="Z_57AB6574_63F2_40B5_BA02_4B403D8BA163_.wvu.PrintArea" hidden="1" oldHidden="1">
    <formula>'Head 032'!$A$1:$G$72</formula>
    <oldFormula>'Head 032'!$A$1:$G$72</oldFormula>
  </rdn>
  <rdn rId="0" localSheetId="20" customView="1" name="Z_57AB6574_63F2_40B5_BA02_4B403D8BA163_.wvu.PrintTitles" hidden="1" oldHidden="1">
    <formula>'Head 032'!$1:$2</formula>
    <oldFormula>'Head 032'!$1:$2</oldFormula>
  </rdn>
  <rdn rId="0" localSheetId="20" customView="1" name="Z_57AB6574_63F2_40B5_BA02_4B403D8BA163_.wvu.Cols" hidden="1" oldHidden="1">
    <formula>'Head 032'!$C:$C,'Head 032'!$F:$F</formula>
    <oldFormula>'Head 032'!$C:$C,'Head 032'!$F:$F</oldFormula>
  </rdn>
  <rdn rId="0" localSheetId="21" customView="1" name="Z_57AB6574_63F2_40B5_BA02_4B403D8BA163_.wvu.PrintArea" hidden="1" oldHidden="1">
    <formula>'Head 033'!$A$1:$G$14</formula>
    <oldFormula>'Head 033'!$A$1:$G$14</oldFormula>
  </rdn>
  <rdn rId="0" localSheetId="21" customView="1" name="Z_57AB6574_63F2_40B5_BA02_4B403D8BA163_.wvu.Rows" hidden="1" oldHidden="1">
    <formula>'Head 033'!$1:$1</formula>
    <oldFormula>'Head 033'!$1:$1</oldFormula>
  </rdn>
  <rdn rId="0" localSheetId="21" customView="1" name="Z_57AB6574_63F2_40B5_BA02_4B403D8BA163_.wvu.Cols" hidden="1" oldHidden="1">
    <formula>'Head 033'!$C:$C,'Head 033'!$F:$F</formula>
    <oldFormula>'Head 033'!$C:$C,'Head 033'!$F:$F</oldFormula>
  </rdn>
  <rdn rId="0" localSheetId="22" customView="1" name="Z_57AB6574_63F2_40B5_BA02_4B403D8BA163_.wvu.PrintArea" hidden="1" oldHidden="1">
    <formula>'Head 035'!$A$1:$H$60</formula>
    <oldFormula>'Head 035'!$A$1:$H$60</oldFormula>
  </rdn>
  <rdn rId="0" localSheetId="22" customView="1" name="Z_57AB6574_63F2_40B5_BA02_4B403D8BA163_.wvu.PrintTitles" hidden="1" oldHidden="1">
    <formula>'Head 035'!$1:$2</formula>
    <oldFormula>'Head 035'!$1:$2</oldFormula>
  </rdn>
  <rdn rId="0" localSheetId="22" customView="1" name="Z_57AB6574_63F2_40B5_BA02_4B403D8BA163_.wvu.Cols" hidden="1" oldHidden="1">
    <formula>'Head 035'!$B:$B,'Head 035'!$D:$D,'Head 035'!$G:$G</formula>
    <oldFormula>'Head 035'!$B:$B,'Head 035'!$D:$D,'Head 035'!$G:$G</oldFormula>
  </rdn>
  <rdn rId="0" localSheetId="23" customView="1" name="Z_57AB6574_63F2_40B5_BA02_4B403D8BA163_.wvu.PrintArea" hidden="1" oldHidden="1">
    <formula>'Head 037'!$A$1:$H$39</formula>
    <oldFormula>'Head 037'!$A$1:$H$39</oldFormula>
  </rdn>
  <rdn rId="0" localSheetId="23" customView="1" name="Z_57AB6574_63F2_40B5_BA02_4B403D8BA163_.wvu.Cols" hidden="1" oldHidden="1">
    <formula>'Head 037'!$B:$B,'Head 037'!$D:$D,'Head 037'!$G:$G</formula>
    <oldFormula>'Head 037'!$B:$B,'Head 037'!$D:$D,'Head 037'!$G:$G</oldFormula>
  </rdn>
  <rdn rId="0" localSheetId="24" customView="1" name="Z_57AB6574_63F2_40B5_BA02_4B403D8BA163_.wvu.PrintArea" hidden="1" oldHidden="1">
    <formula>'Head 038'!$A$1:$H$64</formula>
    <oldFormula>'Head 038'!$A$1:$H$64</oldFormula>
  </rdn>
  <rdn rId="0" localSheetId="24" customView="1" name="Z_57AB6574_63F2_40B5_BA02_4B403D8BA163_.wvu.PrintTitles" hidden="1" oldHidden="1">
    <formula>'Head 038'!$1:$2</formula>
    <oldFormula>'Head 038'!$1:$2</oldFormula>
  </rdn>
  <rdn rId="0" localSheetId="24" customView="1" name="Z_57AB6574_63F2_40B5_BA02_4B403D8BA163_.wvu.Cols" hidden="1" oldHidden="1">
    <formula>'Head 038'!$A:$A,'Head 038'!$D:$D,'Head 038'!$G:$G</formula>
    <oldFormula>'Head 038'!$A:$A,'Head 038'!$D:$D,'Head 038'!$G:$G</oldFormula>
  </rdn>
  <rdn rId="0" localSheetId="25" customView="1" name="Z_57AB6574_63F2_40B5_BA02_4B403D8BA163_.wvu.PrintArea" hidden="1" oldHidden="1">
    <formula>'Head 040'!$A$1:$H$11</formula>
    <oldFormula>'Head 040'!$A$1:$H$11</oldFormula>
  </rdn>
  <rdn rId="0" localSheetId="25" customView="1" name="Z_57AB6574_63F2_40B5_BA02_4B403D8BA163_.wvu.Cols" hidden="1" oldHidden="1">
    <formula>'Head 040'!$B:$B,'Head 040'!$D:$D,'Head 040'!$G:$G</formula>
    <oldFormula>'Head 040'!$B:$B,'Head 040'!$D:$D,'Head 040'!$G:$G</oldFormula>
  </rdn>
  <rdn rId="0" localSheetId="26" customView="1" name="Z_57AB6574_63F2_40B5_BA02_4B403D8BA163_.wvu.PrintArea" hidden="1" oldHidden="1">
    <formula>'Head 048'!$A$1:$G$14</formula>
    <oldFormula>'Head 048'!$A$1:$G$14</oldFormula>
  </rdn>
  <rdn rId="0" localSheetId="26" customView="1" name="Z_57AB6574_63F2_40B5_BA02_4B403D8BA163_.wvu.Rows" hidden="1" oldHidden="1">
    <formula>'Head 048'!$1:$1</formula>
    <oldFormula>'Head 048'!$1:$1</oldFormula>
  </rdn>
  <rdn rId="0" localSheetId="26" customView="1" name="Z_57AB6574_63F2_40B5_BA02_4B403D8BA163_.wvu.Cols" hidden="1" oldHidden="1">
    <formula>'Head 048'!$C:$C,'Head 048'!$F:$F</formula>
    <oldFormula>'Head 048'!$C:$C,'Head 048'!$F:$F</oldFormula>
  </rdn>
  <rdn rId="0" localSheetId="27" customView="1" name="Z_57AB6574_63F2_40B5_BA02_4B403D8BA163_.wvu.PrintArea" hidden="1" oldHidden="1">
    <formula>'Head 049'!$A$1:$G$16</formula>
    <oldFormula>'Head 049'!$A$1:$G$16</oldFormula>
  </rdn>
  <rdn rId="0" localSheetId="27" customView="1" name="Z_57AB6574_63F2_40B5_BA02_4B403D8BA163_.wvu.Rows" hidden="1" oldHidden="1">
    <formula>'Head 049'!$1:$1</formula>
    <oldFormula>'Head 049'!$1:$1</oldFormula>
  </rdn>
  <rdn rId="0" localSheetId="27" customView="1" name="Z_57AB6574_63F2_40B5_BA02_4B403D8BA163_.wvu.Cols" hidden="1" oldHidden="1">
    <formula>'Head 049'!$C:$C,'Head 049'!$F:$F</formula>
    <oldFormula>'Head 049'!$C:$C,'Head 049'!$F:$F</oldFormula>
  </rdn>
  <rdn rId="0" localSheetId="28" customView="1" name="Z_57AB6574_63F2_40B5_BA02_4B403D8BA163_.wvu.PrintArea" hidden="1" oldHidden="1">
    <formula>'Head 051'!$A$1:$G$11</formula>
    <oldFormula>'Head 051'!$A$1:$G$11</oldFormula>
  </rdn>
  <rdn rId="0" localSheetId="28" customView="1" name="Z_57AB6574_63F2_40B5_BA02_4B403D8BA163_.wvu.Rows" hidden="1" oldHidden="1">
    <formula>'Head 051'!$1:$1</formula>
    <oldFormula>'Head 051'!$1:$1</oldFormula>
  </rdn>
  <rdn rId="0" localSheetId="28" customView="1" name="Z_57AB6574_63F2_40B5_BA02_4B403D8BA163_.wvu.Cols" hidden="1" oldHidden="1">
    <formula>'Head 051'!$C:$C,'Head 051'!$F:$F</formula>
    <oldFormula>'Head 051'!$C:$C,'Head 051'!$F:$F</oldFormula>
  </rdn>
  <rdn rId="0" localSheetId="29" customView="1" name="Z_57AB6574_63F2_40B5_BA02_4B403D8BA163_.wvu.PrintArea" hidden="1" oldHidden="1">
    <formula>'Head 053'!$A$1:$G$10</formula>
    <oldFormula>'Head 053'!$A$1:$G$10</oldFormula>
  </rdn>
  <rdn rId="0" localSheetId="29" customView="1" name="Z_57AB6574_63F2_40B5_BA02_4B403D8BA163_.wvu.Rows" hidden="1" oldHidden="1">
    <formula>'Head 053'!$1:$1</formula>
    <oldFormula>'Head 053'!$1:$1</oldFormula>
  </rdn>
  <rdn rId="0" localSheetId="29" customView="1" name="Z_57AB6574_63F2_40B5_BA02_4B403D8BA163_.wvu.Cols" hidden="1" oldHidden="1">
    <formula>'Head 053'!$C:$C,'Head 053'!$F:$F</formula>
    <oldFormula>'Head 053'!$C:$C,'Head 053'!$F:$F</oldFormula>
  </rdn>
  <rdn rId="0" localSheetId="30" customView="1" name="Z_57AB6574_63F2_40B5_BA02_4B403D8BA163_.wvu.PrintArea" hidden="1" oldHidden="1">
    <formula>'Head 054'!$A$1:$F$22</formula>
    <oldFormula>'Head 054'!$A$1:$F$22</oldFormula>
  </rdn>
  <rdn rId="0" localSheetId="30" customView="1" name="Z_57AB6574_63F2_40B5_BA02_4B403D8BA163_.wvu.Rows" hidden="1" oldHidden="1">
    <formula>'Head 054'!$1:$1</formula>
    <oldFormula>'Head 054'!$1:$1</oldFormula>
  </rdn>
  <rdn rId="0" localSheetId="30" customView="1" name="Z_57AB6574_63F2_40B5_BA02_4B403D8BA163_.wvu.Cols" hidden="1" oldHidden="1">
    <formula>'Head 054'!$E:$E</formula>
    <oldFormula>'Head 054'!$E:$E</oldFormula>
  </rdn>
  <rdn rId="0" localSheetId="31" customView="1" name="Z_57AB6574_63F2_40B5_BA02_4B403D8BA163_.wvu.PrintArea" hidden="1" oldHidden="1">
    <formula>'Head 056'!$A$1:$H$48</formula>
    <oldFormula>'Head 056'!$A$1:$H$48</oldFormula>
  </rdn>
  <rdn rId="0" localSheetId="31" customView="1" name="Z_57AB6574_63F2_40B5_BA02_4B403D8BA163_.wvu.Rows" hidden="1" oldHidden="1">
    <formula>'Head 056'!$28:$36</formula>
    <oldFormula>'Head 056'!$28:$36</oldFormula>
  </rdn>
  <rdn rId="0" localSheetId="31" customView="1" name="Z_57AB6574_63F2_40B5_BA02_4B403D8BA163_.wvu.Cols" hidden="1" oldHidden="1">
    <formula>'Head 056'!$C:$C,'Head 056'!$F:$F</formula>
    <oldFormula>'Head 056'!$C:$C,'Head 056'!$F:$F</oldFormula>
  </rdn>
  <rdn rId="0" localSheetId="32" customView="1" name="Z_57AB6574_63F2_40B5_BA02_4B403D8BA163_.wvu.PrintArea" hidden="1" oldHidden="1">
    <formula>'Head 057'!$A$1:$G$26</formula>
    <oldFormula>'Head 057'!$A$1:$G$26</oldFormula>
  </rdn>
  <rdn rId="0" localSheetId="32" customView="1" name="Z_57AB6574_63F2_40B5_BA02_4B403D8BA163_.wvu.PrintTitles" hidden="1" oldHidden="1">
    <formula>'Head 057'!$1:$2</formula>
    <oldFormula>'Head 057'!$1:$2</oldFormula>
  </rdn>
  <rdn rId="0" localSheetId="32" customView="1" name="Z_57AB6574_63F2_40B5_BA02_4B403D8BA163_.wvu.Rows" hidden="1" oldHidden="1">
    <formula>'Head 057'!$28:$29,'Head 057'!$32:$35</formula>
    <oldFormula>'Head 057'!$28:$29,'Head 057'!$32:$35</oldFormula>
  </rdn>
  <rdn rId="0" localSheetId="32" customView="1" name="Z_57AB6574_63F2_40B5_BA02_4B403D8BA163_.wvu.Cols" hidden="1" oldHidden="1">
    <formula>'Head 057'!$C:$C,'Head 057'!$F:$F</formula>
    <oldFormula>'Head 057'!$C:$C,'Head 057'!$F:$F</oldFormula>
  </rdn>
  <rdn rId="0" localSheetId="33" customView="1" name="Z_57AB6574_63F2_40B5_BA02_4B403D8BA163_.wvu.PrintArea" hidden="1" oldHidden="1">
    <formula>'Head 058'!$A$1:$G$33</formula>
    <oldFormula>'Head 058'!$A$1:$G$33</oldFormula>
  </rdn>
  <rdn rId="0" localSheetId="33" customView="1" name="Z_57AB6574_63F2_40B5_BA02_4B403D8BA163_.wvu.PrintTitles" hidden="1" oldHidden="1">
    <formula>'Head 058'!$1:$2</formula>
    <oldFormula>'Head 058'!$1:$2</oldFormula>
  </rdn>
  <rdn rId="0" localSheetId="33" customView="1" name="Z_57AB6574_63F2_40B5_BA02_4B403D8BA163_.wvu.Rows" hidden="1" oldHidden="1">
    <formula>'Head 058'!$36:$45</formula>
    <oldFormula>'Head 058'!$36:$45</oldFormula>
  </rdn>
  <rdn rId="0" localSheetId="34" customView="1" name="Z_57AB6574_63F2_40B5_BA02_4B403D8BA163_.wvu.PrintArea" hidden="1" oldHidden="1">
    <formula>'Head 060'!$A$1:$G$13</formula>
    <oldFormula>'Head 060'!$A$1:$G$13</oldFormula>
  </rdn>
  <rdn rId="0" localSheetId="34" customView="1" name="Z_57AB6574_63F2_40B5_BA02_4B403D8BA163_.wvu.Rows" hidden="1" oldHidden="1">
    <formula>'Head 060'!$1:$1</formula>
    <oldFormula>'Head 060'!$1:$1</oldFormula>
  </rdn>
  <rdn rId="0" localSheetId="34" customView="1" name="Z_57AB6574_63F2_40B5_BA02_4B403D8BA163_.wvu.Cols" hidden="1" oldHidden="1">
    <formula>'Head 060'!$C:$C,'Head 060'!$F:$F</formula>
    <oldFormula>'Head 060'!$C:$C,'Head 060'!$F:$F</oldFormula>
  </rdn>
  <rdn rId="0" localSheetId="35" customView="1" name="Z_57AB6574_63F2_40B5_BA02_4B403D8BA163_.wvu.PrintArea" hidden="1" oldHidden="1">
    <formula>'Head 065'!$A$1:$G$30</formula>
    <oldFormula>'Head 065'!$A$1:$G$30</oldFormula>
  </rdn>
  <rdn rId="0" localSheetId="35" customView="1" name="Z_57AB6574_63F2_40B5_BA02_4B403D8BA163_.wvu.Cols" hidden="1" oldHidden="1">
    <formula>'Head 065'!$C:$C,'Head 065'!$F:$F</formula>
    <oldFormula>'Head 065'!$C:$C,'Head 065'!$F:$F</oldFormula>
  </rdn>
  <rdn rId="0" localSheetId="36" customView="1" name="Z_57AB6574_63F2_40B5_BA02_4B403D8BA163_.wvu.PrintArea" hidden="1" oldHidden="1">
    <formula>'Head 70'!$A$1:$G$11</formula>
    <oldFormula>'Head 70'!$A$1:$G$11</oldFormula>
  </rdn>
  <rdn rId="0" localSheetId="36" customView="1" name="Z_57AB6574_63F2_40B5_BA02_4B403D8BA163_.wvu.Rows" hidden="1" oldHidden="1">
    <formula>'Head 70'!$1:$1</formula>
    <oldFormula>'Head 70'!$1:$1</oldFormula>
  </rdn>
  <rdn rId="0" localSheetId="36" customView="1" name="Z_57AB6574_63F2_40B5_BA02_4B403D8BA163_.wvu.Cols" hidden="1" oldHidden="1">
    <formula>'Head 70'!$C:$C,'Head 70'!$F:$F</formula>
    <oldFormula>'Head 70'!$C:$C,'Head 70'!$F:$F</oldFormula>
  </rdn>
  <rdn rId="0" localSheetId="37" customView="1" name="Z_57AB6574_63F2_40B5_BA02_4B403D8BA163_.wvu.PrintArea" hidden="1" oldHidden="1">
    <formula>'Head 072'!$A$1:$G$9</formula>
    <oldFormula>'Head 072'!$A$1:$G$9</oldFormula>
  </rdn>
  <rdn rId="0" localSheetId="37" customView="1" name="Z_57AB6574_63F2_40B5_BA02_4B403D8BA163_.wvu.Rows" hidden="1" oldHidden="1">
    <formula>'Head 072'!$1:$1</formula>
    <oldFormula>'Head 072'!$1:$1</oldFormula>
  </rdn>
  <rdn rId="0" localSheetId="37" customView="1" name="Z_57AB6574_63F2_40B5_BA02_4B403D8BA163_.wvu.Cols" hidden="1" oldHidden="1">
    <formula>'Head 072'!$C:$C,'Head 072'!$F:$F</formula>
    <oldFormula>'Head 072'!$C:$C,'Head 072'!$F:$F</oldFormula>
  </rdn>
  <rdn rId="0" localSheetId="38" customView="1" name="Z_57AB6574_63F2_40B5_BA02_4B403D8BA163_.wvu.PrintArea" hidden="1" oldHidden="1">
    <formula>'Head 073'!$A$1:$G$33</formula>
    <oldFormula>'Head 073'!$A$1:$G$33</oldFormula>
  </rdn>
  <rdn rId="0" localSheetId="38" customView="1" name="Z_57AB6574_63F2_40B5_BA02_4B403D8BA163_.wvu.PrintTitles" hidden="1" oldHidden="1">
    <formula>'Head 073'!$1:$2</formula>
    <oldFormula>'Head 073'!$1:$2</oldFormula>
  </rdn>
  <rdn rId="0" localSheetId="38" customView="1" name="Z_57AB6574_63F2_40B5_BA02_4B403D8BA163_.wvu.Cols" hidden="1" oldHidden="1">
    <formula>'Head 073'!$C:$C,'Head 073'!$F:$F,'Head 073'!$H:$H</formula>
    <oldFormula>'Head 073'!$C:$C,'Head 073'!$F:$F,'Head 073'!$H:$H</oldFormula>
  </rdn>
  <rdn rId="0" localSheetId="39" customView="1" name="Z_57AB6574_63F2_40B5_BA02_4B403D8BA163_.wvu.PrintArea" hidden="1" oldHidden="1">
    <formula>'Head 074'!$A$1:$G$11</formula>
    <oldFormula>'Head 074'!$A$1:$G$11</oldFormula>
  </rdn>
  <rdn rId="0" localSheetId="39" customView="1" name="Z_57AB6574_63F2_40B5_BA02_4B403D8BA163_.wvu.Rows" hidden="1" oldHidden="1">
    <formula>'Head 074'!$1:$1</formula>
    <oldFormula>'Head 074'!$1:$1</oldFormula>
  </rdn>
  <rdn rId="0" localSheetId="39" customView="1" name="Z_57AB6574_63F2_40B5_BA02_4B403D8BA163_.wvu.Cols" hidden="1" oldHidden="1">
    <formula>'Head 074'!$C:$C,'Head 074'!$F:$F</formula>
    <oldFormula>'Head 074'!$C:$C,'Head 074'!$F:$F</oldFormula>
  </rdn>
  <rdn rId="0" localSheetId="40" customView="1" name="Z_57AB6574_63F2_40B5_BA02_4B403D8BA163_.wvu.PrintArea" hidden="1" oldHidden="1">
    <formula>'Head 007 - Capex'!$A$1:$G$8</formula>
    <oldFormula>'Head 007 - Capex'!$A$1:$G$8</oldFormula>
  </rdn>
  <rdn rId="0" localSheetId="40" customView="1" name="Z_57AB6574_63F2_40B5_BA02_4B403D8BA163_.wvu.Cols" hidden="1" oldHidden="1">
    <formula>'Head 007 - Capex'!$C:$C,'Head 007 - Capex'!$F:$F</formula>
    <oldFormula>'Head 007 - Capex'!$C:$C,'Head 007 - Capex'!$F:$F</oldFormula>
  </rdn>
  <rdn rId="0" localSheetId="41" customView="1" name="Z_57AB6574_63F2_40B5_BA02_4B403D8BA163_.wvu.PrintArea" hidden="1" oldHidden="1">
    <formula>'Head 021 - Capex'!$A$1:$G$13</formula>
    <oldFormula>'Head 021 - Capex'!$A$1:$G$13</oldFormula>
  </rdn>
  <rdn rId="0" localSheetId="41" customView="1" name="Z_57AB6574_63F2_40B5_BA02_4B403D8BA163_.wvu.Rows" hidden="1" oldHidden="1">
    <formula>'Head 021 - Capex'!$1:$1</formula>
    <oldFormula>'Head 021 - Capex'!$1:$1</oldFormula>
  </rdn>
  <rdn rId="0" localSheetId="41" customView="1" name="Z_57AB6574_63F2_40B5_BA02_4B403D8BA163_.wvu.Cols" hidden="1" oldHidden="1">
    <formula>'Head 021 - Capex'!$C:$C,'Head 021 - Capex'!$F:$F</formula>
    <oldFormula>'Head 021 - Capex'!$C:$C,'Head 021 - Capex'!$F:$F</oldFormula>
  </rdn>
  <rdn rId="0" localSheetId="42" customView="1" name="Z_57AB6574_63F2_40B5_BA02_4B403D8BA163_.wvu.PrintArea" hidden="1" oldHidden="1">
    <formula>'Head 023 - Capex'!$A$1:$G$9</formula>
    <oldFormula>'Head 023 - Capex'!$A$1:$G$9</oldFormula>
  </rdn>
  <rdn rId="0" localSheetId="42" customView="1" name="Z_57AB6574_63F2_40B5_BA02_4B403D8BA163_.wvu.Rows" hidden="1" oldHidden="1">
    <formula>'Head 023 - Capex'!$1:$1</formula>
    <oldFormula>'Head 023 - Capex'!$1:$1</oldFormula>
  </rdn>
  <rdn rId="0" localSheetId="42" customView="1" name="Z_57AB6574_63F2_40B5_BA02_4B403D8BA163_.wvu.Cols" hidden="1" oldHidden="1">
    <formula>'Head 023 - Capex'!$C:$C,'Head 023 - Capex'!$F:$F</formula>
    <oldFormula>'Head 023 - Capex'!$C:$C,'Head 023 - Capex'!$F:$F</oldFormula>
  </rdn>
  <rdn rId="0" localSheetId="43" customView="1" name="Z_57AB6574_63F2_40B5_BA02_4B403D8BA163_.wvu.PrintArea" hidden="1" oldHidden="1">
    <formula>'Head 029 - Capex '!$A$1:$I$20</formula>
    <oldFormula>'Head 029 - Capex '!$A$1:$I$20</oldFormula>
  </rdn>
  <rdn rId="0" localSheetId="43" customView="1" name="Z_57AB6574_63F2_40B5_BA02_4B403D8BA163_.wvu.Cols" hidden="1" oldHidden="1">
    <formula>'Head 029 - Capex '!$B:$B,'Head 029 - Capex '!$D:$D,'Head 029 - Capex '!$F:$F,'Head 029 - Capex '!$H:$H</formula>
    <oldFormula>'Head 029 - Capex '!$B:$B,'Head 029 - Capex '!$D:$D,'Head 029 - Capex '!$F:$F,'Head 029 - Capex '!$H:$H</oldFormula>
  </rdn>
  <rdn rId="0" localSheetId="44" customView="1" name="Z_57AB6574_63F2_40B5_BA02_4B403D8BA163_.wvu.PrintArea" hidden="1" oldHidden="1">
    <formula>'Head 032 - Capex'!$A$1:$G$20</formula>
    <oldFormula>'Head 032 - Capex'!$A$1:$G$20</oldFormula>
  </rdn>
  <rdn rId="0" localSheetId="44" customView="1" name="Z_57AB6574_63F2_40B5_BA02_4B403D8BA163_.wvu.PrintTitles" hidden="1" oldHidden="1">
    <formula>'Head 032 - Capex'!$1:$2</formula>
    <oldFormula>'Head 032 - Capex'!$1:$2</oldFormula>
  </rdn>
  <rdn rId="0" localSheetId="44" customView="1" name="Z_57AB6574_63F2_40B5_BA02_4B403D8BA163_.wvu.Cols" hidden="1" oldHidden="1">
    <formula>'Head 032 - Capex'!$C:$C,'Head 032 - Capex'!$F:$F</formula>
    <oldFormula>'Head 032 - Capex'!$C:$C,'Head 032 - Capex'!$F:$F</oldFormula>
  </rdn>
  <rdn rId="0" localSheetId="45" customView="1" name="Z_57AB6574_63F2_40B5_BA02_4B403D8BA163_.wvu.PrintArea" hidden="1" oldHidden="1">
    <formula>'Head 033 - Capex'!$A$1:$G$21</formula>
    <oldFormula>'Head 033 - Capex'!$A$1:$G$21</oldFormula>
  </rdn>
  <rdn rId="0" localSheetId="45" customView="1" name="Z_57AB6574_63F2_40B5_BA02_4B403D8BA163_.wvu.Rows" hidden="1" oldHidden="1">
    <formula>'Head 033 - Capex'!$1:$1</formula>
    <oldFormula>'Head 033 - Capex'!$1:$1</oldFormula>
  </rdn>
  <rdn rId="0" localSheetId="45" customView="1" name="Z_57AB6574_63F2_40B5_BA02_4B403D8BA163_.wvu.Cols" hidden="1" oldHidden="1">
    <formula>'Head 033 - Capex'!$C:$C,'Head 033 - Capex'!$F:$F</formula>
    <oldFormula>'Head 033 - Capex'!$C:$C,'Head 033 - Capex'!$F:$F</oldFormula>
  </rdn>
  <rdn rId="0" localSheetId="46" customView="1" name="Z_57AB6574_63F2_40B5_BA02_4B403D8BA163_.wvu.PrintArea" hidden="1" oldHidden="1">
    <formula>'Head 038 - Capex'!$A$1:$H$19</formula>
    <oldFormula>'Head 038 - Capex'!$A$1:$H$19</oldFormula>
  </rdn>
  <rdn rId="0" localSheetId="46" customView="1" name="Z_57AB6574_63F2_40B5_BA02_4B403D8BA163_.wvu.Rows" hidden="1" oldHidden="1">
    <formula>'Head 038 - Capex'!$1:$1</formula>
    <oldFormula>'Head 038 - Capex'!$1:$1</oldFormula>
  </rdn>
  <rdn rId="0" localSheetId="46" customView="1" name="Z_57AB6574_63F2_40B5_BA02_4B403D8BA163_.wvu.Cols" hidden="1" oldHidden="1">
    <formula>'Head 038 - Capex'!$B:$B,'Head 038 - Capex'!$D:$D,'Head 038 - Capex'!$G:$G</formula>
    <oldFormula>'Head 038 - Capex'!$B:$B,'Head 038 - Capex'!$D:$D,'Head 038 - Capex'!$G:$G</oldFormula>
  </rdn>
  <rdn rId="0" localSheetId="47" customView="1" name="Z_57AB6574_63F2_40B5_BA02_4B403D8BA163_.wvu.PrintArea" hidden="1" oldHidden="1">
    <formula>'Head 040 - Capex'!$A$1:$G$10</formula>
    <oldFormula>'Head 040 - Capex'!$A$1:$G$10</oldFormula>
  </rdn>
  <rdn rId="0" localSheetId="47" customView="1" name="Z_57AB6574_63F2_40B5_BA02_4B403D8BA163_.wvu.Cols" hidden="1" oldHidden="1">
    <formula>'Head 040 - Capex'!$C:$C,'Head 040 - Capex'!$F:$F</formula>
    <oldFormula>'Head 040 - Capex'!$C:$C,'Head 040 - Capex'!$F:$F</oldFormula>
  </rdn>
  <rdn rId="0" localSheetId="48" customView="1" name="Z_57AB6574_63F2_40B5_BA02_4B403D8BA163_.wvu.PrintArea" hidden="1" oldHidden="1">
    <formula>'Head 056 - Capex'!$A$1:$G$16</formula>
    <oldFormula>'Head 056 - Capex'!$A$1:$G$16</oldFormula>
  </rdn>
  <rdn rId="0" localSheetId="48" customView="1" name="Z_57AB6574_63F2_40B5_BA02_4B403D8BA163_.wvu.Rows" hidden="1" oldHidden="1">
    <formula>'Head 056 - Capex'!$18:$67</formula>
    <oldFormula>'Head 056 - Capex'!$18:$67</oldFormula>
  </rdn>
  <rdn rId="0" localSheetId="48" customView="1" name="Z_57AB6574_63F2_40B5_BA02_4B403D8BA163_.wvu.Cols" hidden="1" oldHidden="1">
    <formula>'Head 056 - Capex'!$C:$C,'Head 056 - Capex'!$F:$F</formula>
    <oldFormula>'Head 056 - Capex'!$C:$C,'Head 056 - Capex'!$F:$F</oldFormula>
  </rdn>
  <rdn rId="0" localSheetId="49" customView="1" name="Z_57AB6574_63F2_40B5_BA02_4B403D8BA163_.wvu.PrintArea" hidden="1" oldHidden="1">
    <formula>'Head 073 - Capex'!$A$1:$G$11</formula>
    <oldFormula>'Head 073 - Capex'!$A$1:$G$11</oldFormula>
  </rdn>
  <rdn rId="0" localSheetId="49" customView="1" name="Z_57AB6574_63F2_40B5_BA02_4B403D8BA163_.wvu.Rows" hidden="1" oldHidden="1">
    <formula>'Head 073 - Capex'!$1:$1</formula>
    <oldFormula>'Head 073 - Capex'!$1:$1</oldFormula>
  </rdn>
  <rdn rId="0" localSheetId="49" customView="1" name="Z_57AB6574_63F2_40B5_BA02_4B403D8BA163_.wvu.Cols" hidden="1" oldHidden="1">
    <formula>'Head 073 - Capex'!$C:$C,'Head 073 - Capex'!$F:$F,'Head 073 - Capex'!$H:$H</formula>
    <oldFormula>'Head 073 - Capex'!$C:$C,'Head 073 - Capex'!$F:$F,'Head 073 - Capex'!$H:$H</oldFormula>
  </rdn>
  <rdn rId="0" localSheetId="50" customView="1" name="Z_57AB6574_63F2_40B5_BA02_4B403D8BA163_.wvu.PrintArea" hidden="1" oldHidden="1">
    <formula>AMMC!$A$1:$G$27</formula>
    <oldFormula>AMMC!$A$1:$G$27</oldFormula>
  </rdn>
  <rdn rId="0" localSheetId="50" customView="1" name="Z_57AB6574_63F2_40B5_BA02_4B403D8BA163_.wvu.PrintTitles" hidden="1" oldHidden="1">
    <formula>AMMC!$1:$2</formula>
    <oldFormula>AMMC!$1:$2</oldFormula>
  </rdn>
  <rdn rId="0" localSheetId="50" customView="1" name="Z_57AB6574_63F2_40B5_BA02_4B403D8BA163_.wvu.Cols" hidden="1" oldHidden="1">
    <formula>AMMC!$C:$C,AMMC!$F:$F</formula>
    <oldFormula>AMMC!$C:$C,AMMC!$F:$F</oldFormula>
  </rdn>
  <rdn rId="0" localSheetId="51" customView="1" name="Z_57AB6574_63F2_40B5_BA02_4B403D8BA163_.wvu.PrintArea" hidden="1" oldHidden="1">
    <formula>'Broadcasting Corp.'!$A$1:$G$52</formula>
    <oldFormula>'Broadcasting Corp.'!$A$1:$G$52</oldFormula>
  </rdn>
  <rdn rId="0" localSheetId="51" customView="1" name="Z_57AB6574_63F2_40B5_BA02_4B403D8BA163_.wvu.PrintTitles" hidden="1" oldHidden="1">
    <formula>'Broadcasting Corp.'!$1:$2</formula>
    <oldFormula>'Broadcasting Corp.'!$1:$2</oldFormula>
  </rdn>
  <rdn rId="0" localSheetId="51" customView="1" name="Z_57AB6574_63F2_40B5_BA02_4B403D8BA163_.wvu.Cols" hidden="1" oldHidden="1">
    <formula>'Broadcasting Corp.'!$C:$C,'Broadcasting Corp.'!$F:$F</formula>
    <oldFormula>'Broadcasting Corp.'!$C:$C,'Broadcasting Corp.'!$F:$F</oldFormula>
  </rdn>
  <rdn rId="0" localSheetId="52" customView="1" name="Z_57AB6574_63F2_40B5_BA02_4B403D8BA163_.wvu.PrintArea" hidden="1" oldHidden="1">
    <formula>DPMR!$A$1:$G$22</formula>
    <oldFormula>DPMR!$A$1:$G$22</oldFormula>
  </rdn>
  <rdn rId="0" localSheetId="52" customView="1" name="Z_57AB6574_63F2_40B5_BA02_4B403D8BA163_.wvu.Rows" hidden="1" oldHidden="1">
    <formula>DPMR!$1:$1</formula>
    <oldFormula>DPMR!$1:$1</oldFormula>
  </rdn>
  <rdn rId="0" localSheetId="52" customView="1" name="Z_57AB6574_63F2_40B5_BA02_4B403D8BA163_.wvu.Cols" hidden="1" oldHidden="1">
    <formula>DPMR!$C:$C,DPMR!$F:$F</formula>
    <oldFormula>DPMR!$C:$C,DPMR!$F:$F</oldFormula>
  </rdn>
  <rdn rId="0" localSheetId="53" customView="1" name="Z_57AB6574_63F2_40B5_BA02_4B403D8BA163_.wvu.PrintArea" hidden="1" oldHidden="1">
    <formula>DRA!$A$1:$G$627</formula>
    <oldFormula>DRA!$A$1:$G$627</oldFormula>
  </rdn>
  <rdn rId="0" localSheetId="53" customView="1" name="Z_57AB6574_63F2_40B5_BA02_4B403D8BA163_.wvu.PrintTitles" hidden="1" oldHidden="1">
    <formula>DRA!$1:$2</formula>
    <oldFormula>DRA!$1:$2</oldFormula>
  </rdn>
  <rdn rId="0" localSheetId="53" customView="1" name="Z_57AB6574_63F2_40B5_BA02_4B403D8BA163_.wvu.Cols" hidden="1" oldHidden="1">
    <formula>DRA!$C:$C,DRA!$F:$F</formula>
    <oldFormula>DRA!$C:$C,DRA!$F:$F</oldFormula>
  </rdn>
  <rdn rId="0" localSheetId="53" customView="1" name="Z_57AB6574_63F2_40B5_BA02_4B403D8BA163_.wvu.FilterData" hidden="1" oldHidden="1">
    <formula>DRA!$A$1:$G$626</formula>
    <oldFormula>DRA!$A$1:$G$626</oldFormula>
  </rdn>
  <rdn rId="0" localSheetId="54" customView="1" name="Z_57AB6574_63F2_40B5_BA02_4B403D8BA163_.wvu.PrintArea" hidden="1" oldHidden="1">
    <formula>NHIA!$A$1:$G$13</formula>
    <oldFormula>NHIA!$A$1:$G$13</oldFormula>
  </rdn>
  <rdn rId="0" localSheetId="54" customView="1" name="Z_57AB6574_63F2_40B5_BA02_4B403D8BA163_.wvu.Rows" hidden="1" oldHidden="1">
    <formula>NHIA!$1:$1</formula>
    <oldFormula>NHIA!$1:$1</oldFormula>
  </rdn>
  <rdn rId="0" localSheetId="54" customView="1" name="Z_57AB6574_63F2_40B5_BA02_4B403D8BA163_.wvu.Cols" hidden="1" oldHidden="1">
    <formula>NHIA!$C:$C,NHIA!$F:$F</formula>
    <oldFormula>NHIA!$C:$C,NHIA!$F:$F</oldFormula>
  </rdn>
  <rdn rId="0" localSheetId="55" customView="1" name="Z_57AB6574_63F2_40B5_BA02_4B403D8BA163_.wvu.PrintArea" hidden="1" oldHidden="1">
    <formula>NSA!$A$1:$G$13</formula>
    <oldFormula>NSA!$A$1:$G$13</oldFormula>
  </rdn>
  <rdn rId="0" localSheetId="55" customView="1" name="Z_57AB6574_63F2_40B5_BA02_4B403D8BA163_.wvu.Rows" hidden="1" oldHidden="1">
    <formula>NSA!$1:$1</formula>
    <oldFormula>NSA!$1:$1</oldFormula>
  </rdn>
  <rdn rId="0" localSheetId="55" customView="1" name="Z_57AB6574_63F2_40B5_BA02_4B403D8BA163_.wvu.Cols" hidden="1" oldHidden="1">
    <formula>NSA!$C:$C,NSA!$F:$F</formula>
    <oldFormula>NSA!$C:$C,NSA!$F:$F</oldFormula>
  </rdn>
  <rdn rId="0" localSheetId="56" customView="1" name="Z_57AB6574_63F2_40B5_BA02_4B403D8BA163_.wvu.PrintArea" hidden="1" oldHidden="1">
    <formula>'UB '!$A$1:$G$325</formula>
    <oldFormula>'UB '!$A$1:$G$325</oldFormula>
  </rdn>
  <rdn rId="0" localSheetId="56" customView="1" name="Z_57AB6574_63F2_40B5_BA02_4B403D8BA163_.wvu.PrintTitles" hidden="1" oldHidden="1">
    <formula>'UB '!$1:$2</formula>
    <oldFormula>'UB '!$1:$2</oldFormula>
  </rdn>
  <rdn rId="0" localSheetId="56" customView="1" name="Z_57AB6574_63F2_40B5_BA02_4B403D8BA163_.wvu.Cols" hidden="1" oldHidden="1">
    <formula>'UB '!$C:$C,'UB '!$F:$F</formula>
    <oldFormula>'UB '!$C:$C,'UB '!$F:$F</oldFormula>
  </rdn>
  <rdn rId="0" localSheetId="56" customView="1" name="Z_57AB6574_63F2_40B5_BA02_4B403D8BA163_.wvu.FilterData" hidden="1" oldHidden="1">
    <formula>'UB '!$A$1:$G$325</formula>
    <oldFormula>'UB '!$A$1:$G$325</oldFormula>
  </rdn>
  <rdn rId="0" localSheetId="57" customView="1" name="Z_57AB6574_63F2_40B5_BA02_4B403D8BA163_.wvu.PrintArea" hidden="1" oldHidden="1">
    <formula>BTVI!$A$1:$G$31</formula>
    <oldFormula>BTVI!$A$1:$G$31</oldFormula>
  </rdn>
  <rdn rId="0" localSheetId="57" customView="1" name="Z_57AB6574_63F2_40B5_BA02_4B403D8BA163_.wvu.PrintTitles" hidden="1" oldHidden="1">
    <formula>BTVI!$1:$2</formula>
    <oldFormula>BTVI!$1:$2</oldFormula>
  </rdn>
  <rdn rId="0" localSheetId="57" customView="1" name="Z_57AB6574_63F2_40B5_BA02_4B403D8BA163_.wvu.Cols" hidden="1" oldHidden="1">
    <formula>BTVI!$C:$C,BTVI!$F:$F</formula>
    <oldFormula>BTVI!$C:$C,BTVI!$F:$F</oldFormula>
  </rdn>
  <rdn rId="0" localSheetId="58" customView="1" name="Z_57AB6574_63F2_40B5_BA02_4B403D8BA163_.wvu.PrintArea" hidden="1" oldHidden="1">
    <formula>BAIC!$A$1:$G$24</formula>
    <oldFormula>BAIC!$A$1:$G$24</oldFormula>
  </rdn>
  <rdn rId="0" localSheetId="58" customView="1" name="Z_57AB6574_63F2_40B5_BA02_4B403D8BA163_.wvu.Rows" hidden="1" oldHidden="1">
    <formula>BAIC!$1:$1</formula>
    <oldFormula>BAIC!$1:$1</oldFormula>
  </rdn>
  <rdn rId="0" localSheetId="58" customView="1" name="Z_57AB6574_63F2_40B5_BA02_4B403D8BA163_.wvu.Cols" hidden="1" oldHidden="1">
    <formula>BAIC!$C:$C,BAIC!$F:$F</formula>
    <oldFormula>BAIC!$C:$C,BAIC!$F:$F</oldFormula>
  </rdn>
  <rdn rId="0" localSheetId="59" customView="1" name="Z_57AB6574_63F2_40B5_BA02_4B403D8BA163_.wvu.PrintArea" hidden="1" oldHidden="1">
    <formula>NFS!$A$1:$G$88</formula>
    <oldFormula>NFS!$A$1:$G$88</oldFormula>
  </rdn>
  <rdn rId="0" localSheetId="59" customView="1" name="Z_57AB6574_63F2_40B5_BA02_4B403D8BA163_.wvu.PrintTitles" hidden="1" oldHidden="1">
    <formula>NFS!$1:$2</formula>
    <oldFormula>NFS!$1:$2</oldFormula>
  </rdn>
  <rdn rId="0" localSheetId="59" customView="1" name="Z_57AB6574_63F2_40B5_BA02_4B403D8BA163_.wvu.Cols" hidden="1" oldHidden="1">
    <formula>NFS!$C:$C,NFS!$F:$F</formula>
    <oldFormula>NFS!$C:$C,NFS!$F:$F</oldFormula>
  </rdn>
  <rdn rId="0" localSheetId="60" customView="1" name="Z_57AB6574_63F2_40B5_BA02_4B403D8BA163_.wvu.PrintArea" hidden="1" oldHidden="1">
    <formula>'Hotel Corp.'!$A$1:$G$10</formula>
    <oldFormula>'Hotel Corp.'!$A$1:$G$10</oldFormula>
  </rdn>
  <rdn rId="0" localSheetId="60" customView="1" name="Z_57AB6574_63F2_40B5_BA02_4B403D8BA163_.wvu.Rows" hidden="1" oldHidden="1">
    <formula>'Hotel Corp.'!$1:$1</formula>
    <oldFormula>'Hotel Corp.'!$1:$1</oldFormula>
  </rdn>
  <rdn rId="0" localSheetId="60" customView="1" name="Z_57AB6574_63F2_40B5_BA02_4B403D8BA163_.wvu.Cols" hidden="1" oldHidden="1">
    <formula>'Hotel Corp.'!$C:$C,'Hotel Corp.'!$F:$F</formula>
    <oldFormula>'Hotel Corp.'!$C:$C,'Hotel Corp.'!$F:$F</oldFormula>
  </rdn>
  <rdn rId="0" localSheetId="61" customView="1" name="Z_57AB6574_63F2_40B5_BA02_4B403D8BA163_.wvu.PrintArea" hidden="1" oldHidden="1">
    <formula>'Straw Market Auth.'!$A$1:$G$64</formula>
    <oldFormula>'Straw Market Auth.'!$A$1:$G$64</oldFormula>
  </rdn>
  <rdn rId="0" localSheetId="61" customView="1" name="Z_57AB6574_63F2_40B5_BA02_4B403D8BA163_.wvu.PrintTitles" hidden="1" oldHidden="1">
    <formula>'Straw Market Auth.'!$1:$2</formula>
    <oldFormula>'Straw Market Auth.'!$1:$2</oldFormula>
  </rdn>
  <rdn rId="0" localSheetId="61" customView="1" name="Z_57AB6574_63F2_40B5_BA02_4B403D8BA163_.wvu.Cols" hidden="1" oldHidden="1">
    <formula>'Straw Market Auth.'!$C:$C,'Straw Market Auth.'!$F:$F</formula>
    <oldFormula>'Straw Market Auth.'!$C:$C,'Straw Market Auth.'!$F:$F</oldFormula>
  </rdn>
  <rdn rId="0" localSheetId="62" customView="1" name="Z_57AB6574_63F2_40B5_BA02_4B403D8BA163_.wvu.PrintArea" hidden="1" oldHidden="1">
    <formula>Bahamasair!$A$1:$G$216</formula>
    <oldFormula>Bahamasair!$A$1:$G$216</oldFormula>
  </rdn>
  <rdn rId="0" localSheetId="62" customView="1" name="Z_57AB6574_63F2_40B5_BA02_4B403D8BA163_.wvu.PrintTitles" hidden="1" oldHidden="1">
    <formula>Bahamasair!$1:$2</formula>
    <oldFormula>Bahamasair!$1:$2</oldFormula>
  </rdn>
  <rdn rId="0" localSheetId="62" customView="1" name="Z_57AB6574_63F2_40B5_BA02_4B403D8BA163_.wvu.Cols" hidden="1" oldHidden="1">
    <formula>Bahamasair!$C:$C,Bahamasair!$F:$F</formula>
    <oldFormula>Bahamasair!$C:$C,Bahamasair!$F:$F</oldFormula>
  </rdn>
  <rdn rId="0" localSheetId="63" customView="1" name="Z_57AB6574_63F2_40B5_BA02_4B403D8BA163_.wvu.PrintArea" hidden="1" oldHidden="1">
    <formula>BAMSI!$A$1:$G$21</formula>
    <oldFormula>BAMSI!$A$1:$G$21</oldFormula>
  </rdn>
  <rdn rId="0" localSheetId="63" customView="1" name="Z_57AB6574_63F2_40B5_BA02_4B403D8BA163_.wvu.Rows" hidden="1" oldHidden="1">
    <formula>BAMSI!$1:$1</formula>
    <oldFormula>BAMSI!$1:$1</oldFormula>
  </rdn>
  <rdn rId="0" localSheetId="63" customView="1" name="Z_57AB6574_63F2_40B5_BA02_4B403D8BA163_.wvu.Cols" hidden="1" oldHidden="1">
    <formula>BAMSI!$C:$C,BAMSI!$F:$F</formula>
    <oldFormula>BAMSI!$C:$C,BAMSI!$F:$F</oldFormula>
  </rdn>
  <rdn rId="0" localSheetId="64" customView="1" name="Z_57AB6574_63F2_40B5_BA02_4B403D8BA163_.wvu.PrintArea" hidden="1" oldHidden="1">
    <formula>BPPBA!$A$1:$G$12</formula>
    <oldFormula>BPPBA!$A$1:$G$12</oldFormula>
  </rdn>
  <rdn rId="0" localSheetId="64" customView="1" name="Z_57AB6574_63F2_40B5_BA02_4B403D8BA163_.wvu.Rows" hidden="1" oldHidden="1">
    <formula>BPPBA!$1:$1</formula>
    <oldFormula>BPPBA!$1:$1</oldFormula>
  </rdn>
  <rdn rId="0" localSheetId="64" customView="1" name="Z_57AB6574_63F2_40B5_BA02_4B403D8BA163_.wvu.Cols" hidden="1" oldHidden="1">
    <formula>BPPBA!$C:$C,BPPBA!$F:$F</formula>
    <oldFormula>BPPBA!$C:$C,BPPBA!$F:$F</oldFormula>
  </rdn>
  <rdn rId="0" localSheetId="65" customView="1" name="Z_57AB6574_63F2_40B5_BA02_4B403D8BA163_.wvu.PrintArea" hidden="1" oldHidden="1">
    <formula>PHA!$A$1:$G$35</formula>
    <oldFormula>PHA!$A$1:$G$35</oldFormula>
  </rdn>
  <rdn rId="0" localSheetId="65" customView="1" name="Z_57AB6574_63F2_40B5_BA02_4B403D8BA163_.wvu.Rows" hidden="1" oldHidden="1">
    <formula>PHA!$1:$1</formula>
    <oldFormula>PHA!$1:$1</oldFormula>
  </rdn>
  <rdn rId="0" localSheetId="65" customView="1" name="Z_57AB6574_63F2_40B5_BA02_4B403D8BA163_.wvu.Cols" hidden="1" oldHidden="1">
    <formula>PHA!$C:$C,PHA!$F:$F</formula>
    <oldFormula>PHA!$C:$C,PHA!$F:$F</oldFormula>
  </rdn>
  <rdn rId="0" localSheetId="66" customView="1" name="Z_57AB6574_63F2_40B5_BA02_4B403D8BA163_.wvu.PrintArea" hidden="1" oldHidden="1">
    <formula>'Airport Authority'!$A$1:$G$51</formula>
    <oldFormula>'Airport Authority'!$A$1:$G$51</oldFormula>
  </rdn>
  <rdn rId="0" localSheetId="66" customView="1" name="Z_57AB6574_63F2_40B5_BA02_4B403D8BA163_.wvu.PrintTitles" hidden="1" oldHidden="1">
    <formula>'Airport Authority'!$1:$2</formula>
    <oldFormula>'Airport Authority'!$1:$2</oldFormula>
  </rdn>
  <rdn rId="0" localSheetId="66" customView="1" name="Z_57AB6574_63F2_40B5_BA02_4B403D8BA163_.wvu.Cols" hidden="1" oldHidden="1">
    <formula>'Airport Authority'!$C:$C,'Airport Authority'!$F:$F</formula>
    <oldFormula>'Airport Authority'!$C:$C,'Airport Authority'!$F:$F</oldFormula>
  </rdn>
  <rdn rId="0" localSheetId="67" customView="1" name="Z_57AB6574_63F2_40B5_BA02_4B403D8BA163_.wvu.PrintArea" hidden="1" oldHidden="1">
    <formula>WSC!$A$1:$G$12</formula>
    <oldFormula>WSC!$A$1:$G$12</oldFormula>
  </rdn>
  <rdn rId="0" localSheetId="67" customView="1" name="Z_57AB6574_63F2_40B5_BA02_4B403D8BA163_.wvu.Rows" hidden="1" oldHidden="1">
    <formula>WSC!$1:$1</formula>
    <oldFormula>WSC!$1:$1</oldFormula>
  </rdn>
  <rdn rId="0" localSheetId="67" customView="1" name="Z_57AB6574_63F2_40B5_BA02_4B403D8BA163_.wvu.Cols" hidden="1" oldHidden="1">
    <formula>WSC!$C:$C,WSC!$F:$F</formula>
    <oldFormula>WSC!$C:$C,WSC!$F:$F</oldFormula>
  </rdn>
  <rcv guid="{57AB6574-63F2-40B5-BA02-4B403D8BA163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22" cell="H45" guid="{00000000-0000-0000-0000-000000000000}" action="delete" author="Robyn Allen"/>
  <rcmt sheetId="22" cell="H49" guid="{00000000-0000-0000-0000-000000000000}" action="delete" author="Robyn Allen"/>
  <rcmt sheetId="22" cell="H50" guid="{00000000-0000-0000-0000-000000000000}" action="delete" author="Robyn Allen"/>
  <rcmt sheetId="22" cell="H52" guid="{00000000-0000-0000-0000-000000000000}" action="delete" author="Robyn Allen"/>
  <rcmt sheetId="22" cell="H53" guid="{00000000-0000-0000-0000-000000000000}" action="delete" author="Robyn Allen"/>
  <rcmt sheetId="22" cell="H54" guid="{00000000-0000-0000-0000-000000000000}" action="delete" author="Robyn Allen"/>
  <rcmt sheetId="22" cell="H55" guid="{00000000-0000-0000-0000-000000000000}" action="delete" author="Robyn Allen"/>
  <rcmt sheetId="22" cell="H56" guid="{00000000-0000-0000-0000-000000000000}" action="delete" author="Robyn Allen"/>
  <rcmt sheetId="22" cell="H57" guid="{00000000-0000-0000-0000-000000000000}" action="delete" author="Robyn Allen"/>
  <rcmt sheetId="24" cell="H31" guid="{00000000-0000-0000-0000-000000000000}" action="delete" author="Robyn Allen"/>
  <rcmt sheetId="24" cell="H32" guid="{00000000-0000-0000-0000-000000000000}" action="delete" author="Robyn Allen"/>
  <rcmt sheetId="24" cell="H33" guid="{00000000-0000-0000-0000-000000000000}" action="delete" author="Robyn Allen"/>
  <rcc rId="1371" sId="25">
    <oc r="C9" t="inlineStr">
      <is>
        <t>CYRIL MILLER</t>
      </is>
    </oc>
    <nc r="C9" t="inlineStr">
      <is>
        <t>N/A</t>
      </is>
    </nc>
  </rcc>
  <rcmt sheetId="25" cell="H9" guid="{00000000-0000-0000-0000-000000000000}" action="delete" author="Robyn Allen"/>
  <rcc rId="1372" sId="26" odxf="1" dxf="1">
    <nc r="D13" t="inlineStr">
      <is>
        <t xml:space="preserve">SECURITY  SERVICES </t>
      </is>
    </nc>
    <odxf>
      <numFmt numFmtId="0" formatCode="General"/>
    </odxf>
    <ndxf>
      <numFmt numFmtId="30" formatCode="@"/>
    </ndxf>
  </rcc>
  <rcc rId="1373" sId="26">
    <nc r="D10" t="inlineStr">
      <is>
        <t xml:space="preserve">MAINTAINANCE </t>
      </is>
    </nc>
  </rcc>
  <rcc rId="1374" sId="27">
    <oc r="B8" t="inlineStr">
      <is>
        <t>BAHAMAS CHAMBER  OF</t>
      </is>
    </oc>
    <nc r="B8" t="inlineStr">
      <is>
        <t>BAHAMAS CHAMBER  OF COMMERCE</t>
      </is>
    </nc>
  </rcc>
  <rcc rId="1375" sId="27">
    <oc r="B9" t="inlineStr">
      <is>
        <t xml:space="preserve">COMMERCE </t>
      </is>
    </oc>
    <nc r="B9"/>
  </rcc>
  <rcc rId="1376" sId="27">
    <oc r="B14" t="inlineStr">
      <is>
        <t>BAHAMAS FINANCIAL SERVICES</t>
      </is>
    </oc>
    <nc r="B14" t="inlineStr">
      <is>
        <t>BAHAMAS FINANCIAL SERVICES BOARD</t>
      </is>
    </nc>
  </rcc>
  <rcc rId="1377" sId="27">
    <oc r="B15" t="inlineStr">
      <is>
        <t>BOARD</t>
      </is>
    </oc>
    <nc r="B15"/>
  </rcc>
  <rcc rId="1378" sId="27" odxf="1" dxf="1">
    <nc r="D8" t="inlineStr">
      <is>
        <t>SUBVENTION FOR TRADE PORTAL APRIL 2021 - JUNE 2021  - INVOICE# 7848</t>
      </is>
    </nc>
    <odxf>
      <numFmt numFmtId="30" formatCode="@"/>
    </odxf>
    <ndxf>
      <numFmt numFmtId="0" formatCode="General"/>
    </ndxf>
  </rcc>
  <rcc rId="1379" sId="27">
    <oc r="D9" t="inlineStr">
      <is>
        <t xml:space="preserve">SUBVENTION FOR TRADE PORTAL </t>
      </is>
    </oc>
    <nc r="D9" t="inlineStr">
      <is>
        <t>SUBVENTION FOR TRADE PORTAL JULY 2021 - SEPTEMBER, 2021 INVOICE# 7865    06/10/2021</t>
      </is>
    </nc>
  </rcc>
  <rcc rId="1380" sId="27">
    <oc r="D10" t="inlineStr">
      <is>
        <t>APRIL 2021 - JUNE 2021  - INVOICE# 7848</t>
      </is>
    </oc>
    <nc r="D10" t="inlineStr">
      <is>
        <t>SUBVENTION FOR TRADE PORTAL OCTOBER 2021 - DECEMBER, 2021</t>
      </is>
    </nc>
  </rcc>
  <rcc rId="1381" sId="27">
    <oc r="D11" t="inlineStr">
      <is>
        <t>JULY 2021 - SEPTEMBER, 2021 INVOICE# 7865    06/10/2021</t>
      </is>
    </oc>
    <nc r="D11"/>
  </rcc>
  <rcc rId="1382" sId="27">
    <oc r="D12" t="inlineStr">
      <is>
        <t>OCTOMBER 2021 - DECEMBER, 2021</t>
      </is>
    </oc>
    <nc r="D12"/>
  </rcc>
  <rcc rId="1383" sId="27" odxf="1" dxf="1" numFmtId="34">
    <nc r="E8">
      <v>0</v>
    </nc>
    <odxf>
      <alignment wrapText="1" readingOrder="0"/>
    </odxf>
    <ndxf>
      <alignment wrapText="0" readingOrder="0"/>
    </ndxf>
  </rcc>
  <rcc rId="1384" sId="27" odxf="1" dxf="1">
    <nc r="F8" t="inlineStr">
      <is>
        <t>31/07/2021</t>
      </is>
    </nc>
    <odxf>
      <font>
        <b/>
        <sz val="10"/>
        <color auto="1"/>
      </font>
    </odxf>
    <ndxf>
      <font>
        <b val="0"/>
        <sz val="10"/>
        <color auto="1"/>
      </font>
    </ndxf>
  </rcc>
  <rcc rId="1385" sId="27" numFmtId="34">
    <nc r="G8">
      <v>10000</v>
    </nc>
  </rcc>
  <rcc rId="1386" sId="27" numFmtId="34">
    <nc r="E9">
      <v>10000</v>
    </nc>
  </rcc>
  <rcc rId="1387" sId="27" odxf="1" dxf="1" numFmtId="34">
    <nc r="F9">
      <v>44357</v>
    </nc>
    <odxf>
      <font>
        <b/>
        <sz val="10"/>
        <color auto="1"/>
      </font>
    </odxf>
    <ndxf>
      <font>
        <b val="0"/>
        <sz val="10"/>
        <color auto="1"/>
      </font>
    </ndxf>
  </rcc>
  <rcc rId="1388" sId="27" numFmtId="34">
    <nc r="G9">
      <v>0</v>
    </nc>
  </rcc>
  <rcc rId="1389" sId="27">
    <oc r="F10" t="inlineStr">
      <is>
        <t>31/07/2021</t>
      </is>
    </oc>
    <nc r="F10" t="inlineStr">
      <is>
        <t>31/12/2021</t>
      </is>
    </nc>
  </rcc>
  <rcc rId="1390" sId="27" numFmtId="34">
    <oc r="E11">
      <v>10000</v>
    </oc>
    <nc r="E11"/>
  </rcc>
  <rcc rId="1391" sId="27" numFmtId="34">
    <oc r="F11">
      <v>44357</v>
    </oc>
    <nc r="F11"/>
  </rcc>
  <rcc rId="1392" sId="27" numFmtId="34">
    <oc r="G11">
      <v>0</v>
    </oc>
    <nc r="G11"/>
  </rcc>
  <rcc rId="1393" sId="27" numFmtId="34">
    <oc r="E12">
      <v>10000</v>
    </oc>
    <nc r="E12"/>
  </rcc>
  <rcc rId="1394" sId="27">
    <oc r="F12" t="inlineStr">
      <is>
        <t>31/12/2021</t>
      </is>
    </oc>
    <nc r="F12"/>
  </rcc>
  <rcc rId="1395" sId="27" numFmtId="34">
    <oc r="G12">
      <v>0</v>
    </oc>
    <nc r="G12"/>
  </rcc>
  <rrc rId="1396" sId="27" ref="A11:XFD11" action="deleteRow">
    <undo index="2" exp="area" ref3D="1" dr="$F$1:$F$1048576" dn="Z_57AB6574_63F2_40B5_BA02_4B403D8BA163_.wvu.Cols" sId="27"/>
    <undo index="1" exp="area" ref3D="1" dr="$C$1:$C$1048576" dn="Z_57AB6574_63F2_40B5_BA02_4B403D8BA163_.wvu.Cols" sId="27"/>
    <rfmt sheetId="27" xfDxf="1" sqref="A11:XFD11" start="0" length="0">
      <dxf>
        <font>
          <sz val="10"/>
        </font>
        <alignment horizontal="left" readingOrder="0"/>
      </dxf>
    </rfmt>
    <rfmt sheetId="27" sqref="A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7" sqref="B11" start="0" length="0">
      <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7" sqref="C11" start="0" length="0">
      <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7" sqref="D11" start="0" length="0">
      <dxf>
        <font>
          <sz val="10"/>
          <color auto="1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7" s="1" sqref="E11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7" s="1" sqref="F11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7" s="1" sqref="G11" start="0" length="0">
      <dxf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7" sId="27" ref="A11:XFD11" action="deleteRow">
    <undo index="2" exp="area" ref3D="1" dr="$F$1:$F$1048576" dn="Z_57AB6574_63F2_40B5_BA02_4B403D8BA163_.wvu.Cols" sId="27"/>
    <undo index="1" exp="area" ref3D="1" dr="$C$1:$C$1048576" dn="Z_57AB6574_63F2_40B5_BA02_4B403D8BA163_.wvu.Cols" sId="27"/>
    <rfmt sheetId="27" xfDxf="1" sqref="A11:XFD11" start="0" length="0">
      <dxf>
        <font>
          <sz val="10"/>
        </font>
        <alignment horizontal="left" readingOrder="0"/>
      </dxf>
    </rfmt>
    <rfmt sheetId="27" sqref="A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7" sqref="B11" start="0" length="0">
      <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7" sqref="C11" start="0" length="0">
      <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7" sqref="D11" start="0" length="0">
      <dxf>
        <font>
          <sz val="10"/>
          <color auto="1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7" s="1" sqref="E11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7" s="1" sqref="F11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7" s="1" sqref="G11" start="0" length="0">
      <dxf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8" sId="27" ref="A11:XFD11" action="deleteRow">
    <undo index="2" exp="area" ref3D="1" dr="$F$1:$F$1048576" dn="Z_57AB6574_63F2_40B5_BA02_4B403D8BA163_.wvu.Cols" sId="27"/>
    <undo index="1" exp="area" ref3D="1" dr="$C$1:$C$1048576" dn="Z_57AB6574_63F2_40B5_BA02_4B403D8BA163_.wvu.Cols" sId="27"/>
    <rfmt sheetId="27" xfDxf="1" sqref="A11:XFD11" start="0" length="0">
      <dxf>
        <font>
          <sz val="10"/>
        </font>
        <alignment horizontal="left" readingOrder="0"/>
      </dxf>
    </rfmt>
    <rfmt sheetId="27" sqref="A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7" sqref="B11" start="0" length="0">
      <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7" sqref="C11" start="0" length="0">
      <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7" sqref="D11" start="0" length="0">
      <dxf>
        <font>
          <sz val="10"/>
          <color auto="1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7" s="1" sqref="E11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7" s="1" sqref="F11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7" s="1" sqref="G11" start="0" length="0">
      <dxf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9" sId="27" ref="A12:XFD12" action="deleteRow">
    <undo index="0" exp="area" dr="G8:G12" r="G13" sId="27"/>
    <undo index="0" exp="area" dr="F8:F12" r="F13" sId="27"/>
    <undo index="0" exp="area" dr="E8:E12" r="E13" sId="27"/>
    <undo index="2" exp="area" ref3D="1" dr="$F$1:$F$1048576" dn="Z_57AB6574_63F2_40B5_BA02_4B403D8BA163_.wvu.Cols" sId="27"/>
    <undo index="1" exp="area" ref3D="1" dr="$C$1:$C$1048576" dn="Z_57AB6574_63F2_40B5_BA02_4B403D8BA163_.wvu.Cols" sId="27"/>
    <rfmt sheetId="27" xfDxf="1" sqref="A12:XFD12" start="0" length="0">
      <dxf>
        <font>
          <sz val="10"/>
        </font>
        <alignment horizontal="left" readingOrder="0"/>
      </dxf>
    </rfmt>
    <rfmt sheetId="27" sqref="A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7" sqref="B12" start="0" length="0">
      <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7" sqref="C12" start="0" length="0">
      <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7" sqref="D12" start="0" length="0">
      <dxf>
        <font>
          <sz val="10"/>
          <color auto="1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7" s="1" sqref="E12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7" s="1" sqref="F12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7" s="1" sqref="G12" start="0" length="0">
      <dxf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fmt sheetId="29" sqref="E8">
    <dxf>
      <numFmt numFmtId="35" formatCode="_(* #,##0.00_);_(* \(#,##0.00\);_(* &quot;-&quot;??_);_(@_)"/>
    </dxf>
  </rfmt>
  <rfmt sheetId="29" sqref="E8">
    <dxf>
      <numFmt numFmtId="168" formatCode="_(* #,##0.0_);_(* \(#,##0.0\);_(* &quot;-&quot;??_);_(@_)"/>
    </dxf>
  </rfmt>
  <rfmt sheetId="29" sqref="E8">
    <dxf>
      <numFmt numFmtId="164" formatCode="_(* #,##0_);_(* \(#,##0\);_(* &quot;-&quot;??_);_(@_)"/>
    </dxf>
  </rfmt>
  <rfmt sheetId="29" sqref="E8">
    <dxf>
      <alignment horizontal="right" readingOrder="0"/>
    </dxf>
  </rfmt>
  <rfmt sheetId="29" sqref="E8">
    <dxf>
      <numFmt numFmtId="35" formatCode="_(* #,##0.00_);_(* \(#,##0.00\);_(* &quot;-&quot;??_);_(@_)"/>
    </dxf>
  </rfmt>
  <rfmt sheetId="29" sqref="E8">
    <dxf>
      <numFmt numFmtId="168" formatCode="_(* #,##0.0_);_(* \(#,##0.0\);_(* &quot;-&quot;??_);_(@_)"/>
    </dxf>
  </rfmt>
  <rfmt sheetId="29" sqref="E8">
    <dxf>
      <numFmt numFmtId="164" formatCode="_(* #,##0_);_(* \(#,##0\);_(* &quot;-&quot;??_);_(@_)"/>
    </dxf>
  </rfmt>
  <rfmt sheetId="29" sqref="E8">
    <dxf>
      <numFmt numFmtId="35" formatCode="_(* #,##0.00_);_(* \(#,##0.00\);_(* &quot;-&quot;??_);_(@_)"/>
    </dxf>
  </rfmt>
  <rcc rId="1400" sId="29" numFmtId="34">
    <oc r="E8" t="inlineStr">
      <is>
        <r>
          <t xml:space="preserve">                                                  117,600
Less 50% paid                    58,800
Amount Due                        $58,800
</t>
        </r>
        <r>
          <rPr>
            <u val="singleAccounting"/>
            <sz val="10"/>
            <rFont val="Calibri"/>
            <family val="2"/>
          </rPr>
          <t xml:space="preserve">                                      </t>
        </r>
      </is>
    </oc>
    <nc r="E8">
      <v>58800</v>
    </nc>
  </rcc>
  <rfmt sheetId="29" sqref="E8">
    <dxf>
      <numFmt numFmtId="168" formatCode="_(* #,##0.0_);_(* \(#,##0.0\);_(* &quot;-&quot;??_);_(@_)"/>
    </dxf>
  </rfmt>
  <rfmt sheetId="29" sqref="E8">
    <dxf>
      <numFmt numFmtId="164" formatCode="_(* #,##0_);_(* \(#,##0\);_(* &quot;-&quot;??_);_(@_)"/>
    </dxf>
  </rfmt>
  <rcc rId="1401" sId="29">
    <oc r="B8" t="inlineStr">
      <is>
        <t xml:space="preserve">Souper Towing &amp; Heavy Equipment
</t>
      </is>
    </oc>
    <nc r="B8" t="inlineStr">
      <is>
        <t>Souper Towing &amp; Heavy Equipment</t>
      </is>
    </nc>
  </rcc>
  <rcc rId="1402" sId="29">
    <oc r="D8" t="inlineStr">
      <is>
        <t xml:space="preserve">Salvage and dispose sunken 100 ft vessel
</t>
      </is>
    </oc>
    <nc r="D8" t="inlineStr">
      <is>
        <t>Salvage and dispose sunken 100 ft vessel</t>
      </is>
    </nc>
  </rcc>
  <rcc rId="1403" sId="29">
    <oc r="A8" t="inlineStr">
      <is>
        <t xml:space="preserve">1
</t>
      </is>
    </oc>
    <nc r="A8">
      <v>1</v>
    </nc>
  </rcc>
  <rdn rId="0" localSheetId="26" customView="1" name="Z_57AB6574_63F2_40B5_BA02_4B403D8BA163_.wvu.Rows" hidden="1" oldHidden="1">
    <oldFormula>'Head 048'!$1:$1</oldFormula>
  </rdn>
  <rcv guid="{57AB6574-63F2-40B5-BA02-4B403D8BA163}" action="delete"/>
  <rdn rId="0" localSheetId="1" customView="1" name="Z_57AB6574_63F2_40B5_BA02_4B403D8BA163_.wvu.PrintTitles" hidden="1" oldHidden="1">
    <formula>Summary!$2:$2</formula>
    <oldFormula>Summary!$2:$2</oldFormula>
  </rdn>
  <rdn rId="0" localSheetId="2" customView="1" name="Z_57AB6574_63F2_40B5_BA02_4B403D8BA163_.wvu.PrintArea" hidden="1" oldHidden="1">
    <formula>'Arrears-Various'!$A$2:$E$19</formula>
    <oldFormula>'Arrears-Various'!$A$2:$E$19</oldFormula>
  </rdn>
  <rdn rId="0" localSheetId="2" customView="1" name="Z_57AB6574_63F2_40B5_BA02_4B403D8BA163_.wvu.Cols" hidden="1" oldHidden="1">
    <formula>'Arrears-Various'!$C:$C,'Arrears-Various'!$F:$F</formula>
    <oldFormula>'Arrears-Various'!$C:$C,'Arrears-Various'!$F:$F</oldFormula>
  </rdn>
  <rdn rId="0" localSheetId="3" customView="1" name="Z_57AB6574_63F2_40B5_BA02_4B403D8BA163_.wvu.PrintArea" hidden="1" oldHidden="1">
    <formula>'Head 001'!$A$1:$G$17</formula>
    <oldFormula>'Head 001'!$A$1:$G$17</oldFormula>
  </rdn>
  <rdn rId="0" localSheetId="3" customView="1" name="Z_57AB6574_63F2_40B5_BA02_4B403D8BA163_.wvu.Rows" hidden="1" oldHidden="1">
    <formula>'Head 001'!$19:$28</formula>
    <oldFormula>'Head 001'!$19:$28</oldFormula>
  </rdn>
  <rdn rId="0" localSheetId="3" customView="1" name="Z_57AB6574_63F2_40B5_BA02_4B403D8BA163_.wvu.Cols" hidden="1" oldHidden="1">
    <formula>'Head 001'!$C:$C,'Head 001'!$F:$F</formula>
    <oldFormula>'Head 001'!$C:$C,'Head 001'!$F:$F</oldFormula>
  </rdn>
  <rdn rId="0" localSheetId="4" customView="1" name="Z_57AB6574_63F2_40B5_BA02_4B403D8BA163_.wvu.PrintArea" hidden="1" oldHidden="1">
    <formula>'Head 003'!$A$1:$G$11</formula>
    <oldFormula>'Head 003'!$A$1:$G$11</oldFormula>
  </rdn>
  <rdn rId="0" localSheetId="4" customView="1" name="Z_57AB6574_63F2_40B5_BA02_4B403D8BA163_.wvu.Cols" hidden="1" oldHidden="1">
    <formula>'Head 003'!$C:$C,'Head 003'!$F:$F</formula>
    <oldFormula>'Head 003'!$C:$C,'Head 003'!$F:$F</oldFormula>
  </rdn>
  <rdn rId="0" localSheetId="5" customView="1" name="Z_57AB6574_63F2_40B5_BA02_4B403D8BA163_.wvu.PrintArea" hidden="1" oldHidden="1">
    <formula>'Head 005'!$A$1:$G$60</formula>
    <oldFormula>'Head 005'!$A$1:$G$60</oldFormula>
  </rdn>
  <rdn rId="0" localSheetId="5" customView="1" name="Z_57AB6574_63F2_40B5_BA02_4B403D8BA163_.wvu.PrintTitles" hidden="1" oldHidden="1">
    <formula>'Head 005'!$1:$2</formula>
    <oldFormula>'Head 005'!$1:$2</oldFormula>
  </rdn>
  <rdn rId="0" localSheetId="5" customView="1" name="Z_57AB6574_63F2_40B5_BA02_4B403D8BA163_.wvu.Cols" hidden="1" oldHidden="1">
    <formula>'Head 005'!$C:$C,'Head 005'!$F:$F</formula>
    <oldFormula>'Head 005'!$C:$C,'Head 005'!$F:$F</oldFormula>
  </rdn>
  <rdn rId="0" localSheetId="5" customView="1" name="Z_57AB6574_63F2_40B5_BA02_4B403D8BA163_.wvu.FilterData" hidden="1" oldHidden="1">
    <formula>'Head 005'!$A$6:$G$60</formula>
    <oldFormula>'Head 005'!$A$6:$G$60</oldFormula>
  </rdn>
  <rdn rId="0" localSheetId="6" customView="1" name="Z_57AB6574_63F2_40B5_BA02_4B403D8BA163_.wvu.PrintArea" hidden="1" oldHidden="1">
    <formula>'Head 006'!$A$1:$G$12</formula>
    <oldFormula>'Head 006'!$A$1:$G$12</oldFormula>
  </rdn>
  <rdn rId="0" localSheetId="6" customView="1" name="Z_57AB6574_63F2_40B5_BA02_4B403D8BA163_.wvu.Cols" hidden="1" oldHidden="1">
    <formula>'Head 006'!$C:$C,'Head 006'!$F:$F</formula>
    <oldFormula>'Head 006'!$C:$C,'Head 006'!$F:$F</oldFormula>
  </rdn>
  <rdn rId="0" localSheetId="7" customView="1" name="Z_57AB6574_63F2_40B5_BA02_4B403D8BA163_.wvu.PrintArea" hidden="1" oldHidden="1">
    <formula>'Head 007'!$A$1:$G$51</formula>
    <oldFormula>'Head 007'!$A$1:$G$51</oldFormula>
  </rdn>
  <rdn rId="0" localSheetId="7" customView="1" name="Z_57AB6574_63F2_40B5_BA02_4B403D8BA163_.wvu.PrintTitles" hidden="1" oldHidden="1">
    <formula>'Head 007'!$1:$2</formula>
    <oldFormula>'Head 007'!$1:$2</oldFormula>
  </rdn>
  <rdn rId="0" localSheetId="8" customView="1" name="Z_57AB6574_63F2_40B5_BA02_4B403D8BA163_.wvu.PrintArea" hidden="1" oldHidden="1">
    <formula>'Head 010'!$A$1:$H$29</formula>
    <oldFormula>'Head 010'!$A$1:$H$29</oldFormula>
  </rdn>
  <rdn rId="0" localSheetId="8" customView="1" name="Z_57AB6574_63F2_40B5_BA02_4B403D8BA163_.wvu.PrintTitles" hidden="1" oldHidden="1">
    <formula>'Head 010'!$1:$2</formula>
    <oldFormula>'Head 010'!$1:$2</oldFormula>
  </rdn>
  <rdn rId="0" localSheetId="8" customView="1" name="Z_57AB6574_63F2_40B5_BA02_4B403D8BA163_.wvu.Cols" hidden="1" oldHidden="1">
    <formula>'Head 010'!$B:$B,'Head 010'!$D:$D,'Head 010'!$G:$G</formula>
    <oldFormula>'Head 010'!$B:$B,'Head 010'!$D:$D,'Head 010'!$G:$G</oldFormula>
  </rdn>
  <rdn rId="0" localSheetId="9" customView="1" name="Z_57AB6574_63F2_40B5_BA02_4B403D8BA163_.wvu.PrintArea" hidden="1" oldHidden="1">
    <formula>'Head 012'!$A$1:$G$10</formula>
    <oldFormula>'Head 012'!$A$1:$G$10</oldFormula>
  </rdn>
  <rdn rId="0" localSheetId="9" customView="1" name="Z_57AB6574_63F2_40B5_BA02_4B403D8BA163_.wvu.Rows" hidden="1" oldHidden="1">
    <formula>'Head 012'!$10:$13</formula>
    <oldFormula>'Head 012'!$10:$13</oldFormula>
  </rdn>
  <rdn rId="0" localSheetId="9" customView="1" name="Z_57AB6574_63F2_40B5_BA02_4B403D8BA163_.wvu.Cols" hidden="1" oldHidden="1">
    <formula>'Head 012'!$C:$C,'Head 012'!$F:$F</formula>
    <oldFormula>'Head 012'!$C:$C,'Head 012'!$F:$F</oldFormula>
  </rdn>
  <rdn rId="0" localSheetId="10" customView="1" name="Z_57AB6574_63F2_40B5_BA02_4B403D8BA163_.wvu.PrintArea" hidden="1" oldHidden="1">
    <formula>'Head 013'!$A$1:$G$15</formula>
    <oldFormula>'Head 013'!$A$1:$G$15</oldFormula>
  </rdn>
  <rdn rId="0" localSheetId="10" customView="1" name="Z_57AB6574_63F2_40B5_BA02_4B403D8BA163_.wvu.Cols" hidden="1" oldHidden="1">
    <formula>'Head 013'!$C:$C,'Head 013'!$F:$F</formula>
    <oldFormula>'Head 013'!$C:$C,'Head 013'!$F:$F</oldFormula>
  </rdn>
  <rdn rId="0" localSheetId="11" customView="1" name="Z_57AB6574_63F2_40B5_BA02_4B403D8BA163_.wvu.PrintArea" hidden="1" oldHidden="1">
    <formula>'Head 018'!$A$1:$H$30</formula>
    <oldFormula>'Head 018'!$A$1:$H$30</oldFormula>
  </rdn>
  <rdn rId="0" localSheetId="11" customView="1" name="Z_57AB6574_63F2_40B5_BA02_4B403D8BA163_.wvu.PrintTitles" hidden="1" oldHidden="1">
    <formula>'Head 018'!$1:$2</formula>
    <oldFormula>'Head 018'!$1:$2</oldFormula>
  </rdn>
  <rdn rId="0" localSheetId="11" customView="1" name="Z_57AB6574_63F2_40B5_BA02_4B403D8BA163_.wvu.Cols" hidden="1" oldHidden="1">
    <formula>'Head 018'!$B:$B,'Head 018'!$D:$D,'Head 018'!$G:$G</formula>
    <oldFormula>'Head 018'!$B:$B,'Head 018'!$D:$D,'Head 018'!$G:$G</oldFormula>
  </rdn>
  <rdn rId="0" localSheetId="12" customView="1" name="Z_57AB6574_63F2_40B5_BA02_4B403D8BA163_.wvu.PrintArea" hidden="1" oldHidden="1">
    <formula>'Head 019'!$A$1:$G$8</formula>
    <oldFormula>'Head 019'!$A$1:$G$8</oldFormula>
  </rdn>
  <rdn rId="0" localSheetId="12" customView="1" name="Z_57AB6574_63F2_40B5_BA02_4B403D8BA163_.wvu.Cols" hidden="1" oldHidden="1">
    <formula>'Head 019'!$C:$C,'Head 019'!$F:$F</formula>
    <oldFormula>'Head 019'!$C:$C,'Head 019'!$F:$F</oldFormula>
  </rdn>
  <rdn rId="0" localSheetId="13" customView="1" name="Z_57AB6574_63F2_40B5_BA02_4B403D8BA163_.wvu.PrintArea" hidden="1" oldHidden="1">
    <formula>'Head 021'!$A$1:$G$17</formula>
    <oldFormula>'Head 021'!$A$1:$G$17</oldFormula>
  </rdn>
  <rdn rId="0" localSheetId="13" customView="1" name="Z_57AB6574_63F2_40B5_BA02_4B403D8BA163_.wvu.Rows" hidden="1" oldHidden="1">
    <formula>'Head 021'!$1:$1</formula>
    <oldFormula>'Head 021'!$1:$1</oldFormula>
  </rdn>
  <rdn rId="0" localSheetId="13" customView="1" name="Z_57AB6574_63F2_40B5_BA02_4B403D8BA163_.wvu.Cols" hidden="1" oldHidden="1">
    <formula>'Head 021'!$C:$C,'Head 021'!$F:$F</formula>
    <oldFormula>'Head 021'!$C:$C,'Head 021'!$F:$F</oldFormula>
  </rdn>
  <rdn rId="0" localSheetId="14" customView="1" name="Z_57AB6574_63F2_40B5_BA02_4B403D8BA163_.wvu.PrintArea" hidden="1" oldHidden="1">
    <formula>'Head 022'!$A$1:$G$24</formula>
    <oldFormula>'Head 022'!$A$1:$G$24</oldFormula>
  </rdn>
  <rdn rId="0" localSheetId="14" customView="1" name="Z_57AB6574_63F2_40B5_BA02_4B403D8BA163_.wvu.Rows" hidden="1" oldHidden="1">
    <formula>'Head 022'!$1:$1</formula>
    <oldFormula>'Head 022'!$1:$1</oldFormula>
  </rdn>
  <rdn rId="0" localSheetId="14" customView="1" name="Z_57AB6574_63F2_40B5_BA02_4B403D8BA163_.wvu.Cols" hidden="1" oldHidden="1">
    <formula>'Head 022'!$C:$C,'Head 022'!$F:$F</formula>
    <oldFormula>'Head 022'!$C:$C,'Head 022'!$F:$F</oldFormula>
  </rdn>
  <rdn rId="0" localSheetId="15" customView="1" name="Z_57AB6574_63F2_40B5_BA02_4B403D8BA163_.wvu.PrintArea" hidden="1" oldHidden="1">
    <formula>'Head 023'!$A$1:$G$32</formula>
    <oldFormula>'Head 023'!$A$1:$G$32</oldFormula>
  </rdn>
  <rdn rId="0" localSheetId="15" customView="1" name="Z_57AB6574_63F2_40B5_BA02_4B403D8BA163_.wvu.PrintTitles" hidden="1" oldHidden="1">
    <formula>'Head 023'!$1:$2</formula>
    <oldFormula>'Head 023'!$1:$2</oldFormula>
  </rdn>
  <rdn rId="0" localSheetId="15" customView="1" name="Z_57AB6574_63F2_40B5_BA02_4B403D8BA163_.wvu.Cols" hidden="1" oldHidden="1">
    <formula>'Head 023'!$C:$C,'Head 023'!$F:$F</formula>
    <oldFormula>'Head 023'!$C:$C,'Head 023'!$F:$F</oldFormula>
  </rdn>
  <rdn rId="0" localSheetId="16" customView="1" name="Z_57AB6574_63F2_40B5_BA02_4B403D8BA163_.wvu.PrintArea" hidden="1" oldHidden="1">
    <formula>'Head 028'!$A$1:$G$18</formula>
    <oldFormula>'Head 028'!$A$1:$G$18</oldFormula>
  </rdn>
  <rdn rId="0" localSheetId="16" customView="1" name="Z_57AB6574_63F2_40B5_BA02_4B403D8BA163_.wvu.Rows" hidden="1" oldHidden="1">
    <formula>'Head 028'!$1:$1</formula>
    <oldFormula>'Head 028'!$1:$1</oldFormula>
  </rdn>
  <rdn rId="0" localSheetId="16" customView="1" name="Z_57AB6574_63F2_40B5_BA02_4B403D8BA163_.wvu.Cols" hidden="1" oldHidden="1">
    <formula>'Head 028'!$C:$C,'Head 028'!$F:$F</formula>
    <oldFormula>'Head 028'!$C:$C,'Head 028'!$F:$F</oldFormula>
  </rdn>
  <rdn rId="0" localSheetId="17" customView="1" name="Z_57AB6574_63F2_40B5_BA02_4B403D8BA163_.wvu.PrintArea" hidden="1" oldHidden="1">
    <formula>'Head 029'!$A$1:$H$21</formula>
    <oldFormula>'Head 029'!$A$1:$H$21</oldFormula>
  </rdn>
  <rdn rId="0" localSheetId="17" customView="1" name="Z_57AB6574_63F2_40B5_BA02_4B403D8BA163_.wvu.Cols" hidden="1" oldHidden="1">
    <formula>'Head 029'!$B:$B,'Head 029'!$E:$F</formula>
    <oldFormula>'Head 029'!$B:$B,'Head 029'!$E:$F</oldFormula>
  </rdn>
  <rdn rId="0" localSheetId="18" customView="1" name="Z_57AB6574_63F2_40B5_BA02_4B403D8BA163_.wvu.PrintArea" hidden="1" oldHidden="1">
    <formula>'Head 030'!$A$1:$G$34</formula>
    <oldFormula>'Head 030'!$A$1:$G$34</oldFormula>
  </rdn>
  <rdn rId="0" localSheetId="18" customView="1" name="Z_57AB6574_63F2_40B5_BA02_4B403D8BA163_.wvu.PrintTitles" hidden="1" oldHidden="1">
    <formula>'Head 030'!$1:$2</formula>
    <oldFormula>'Head 030'!$1:$2</oldFormula>
  </rdn>
  <rdn rId="0" localSheetId="18" customView="1" name="Z_57AB6574_63F2_40B5_BA02_4B403D8BA163_.wvu.Cols" hidden="1" oldHidden="1">
    <formula>'Head 030'!$C:$C,'Head 030'!$F:$F</formula>
    <oldFormula>'Head 030'!$C:$C,'Head 030'!$F:$F</oldFormula>
  </rdn>
  <rdn rId="0" localSheetId="19" customView="1" name="Z_57AB6574_63F2_40B5_BA02_4B403D8BA163_.wvu.PrintArea" hidden="1" oldHidden="1">
    <formula>'Head 031'!$A$1:$G$9</formula>
    <oldFormula>'Head 031'!$A$1:$G$9</oldFormula>
  </rdn>
  <rdn rId="0" localSheetId="19" customView="1" name="Z_57AB6574_63F2_40B5_BA02_4B403D8BA163_.wvu.Cols" hidden="1" oldHidden="1">
    <formula>'Head 031'!$C:$C,'Head 031'!$F:$F</formula>
    <oldFormula>'Head 031'!$C:$C,'Head 031'!$F:$F</oldFormula>
  </rdn>
  <rdn rId="0" localSheetId="20" customView="1" name="Z_57AB6574_63F2_40B5_BA02_4B403D8BA163_.wvu.PrintArea" hidden="1" oldHidden="1">
    <formula>'Head 032'!$A$1:$G$72</formula>
    <oldFormula>'Head 032'!$A$1:$G$72</oldFormula>
  </rdn>
  <rdn rId="0" localSheetId="20" customView="1" name="Z_57AB6574_63F2_40B5_BA02_4B403D8BA163_.wvu.PrintTitles" hidden="1" oldHidden="1">
    <formula>'Head 032'!$1:$2</formula>
    <oldFormula>'Head 032'!$1:$2</oldFormula>
  </rdn>
  <rdn rId="0" localSheetId="20" customView="1" name="Z_57AB6574_63F2_40B5_BA02_4B403D8BA163_.wvu.Cols" hidden="1" oldHidden="1">
    <formula>'Head 032'!$C:$C,'Head 032'!$F:$F</formula>
    <oldFormula>'Head 032'!$C:$C,'Head 032'!$F:$F</oldFormula>
  </rdn>
  <rdn rId="0" localSheetId="21" customView="1" name="Z_57AB6574_63F2_40B5_BA02_4B403D8BA163_.wvu.PrintArea" hidden="1" oldHidden="1">
    <formula>'Head 033'!$A$1:$G$14</formula>
    <oldFormula>'Head 033'!$A$1:$G$14</oldFormula>
  </rdn>
  <rdn rId="0" localSheetId="21" customView="1" name="Z_57AB6574_63F2_40B5_BA02_4B403D8BA163_.wvu.Rows" hidden="1" oldHidden="1">
    <formula>'Head 033'!$1:$1</formula>
    <oldFormula>'Head 033'!$1:$1</oldFormula>
  </rdn>
  <rdn rId="0" localSheetId="21" customView="1" name="Z_57AB6574_63F2_40B5_BA02_4B403D8BA163_.wvu.Cols" hidden="1" oldHidden="1">
    <formula>'Head 033'!$C:$C,'Head 033'!$F:$F</formula>
    <oldFormula>'Head 033'!$C:$C,'Head 033'!$F:$F</oldFormula>
  </rdn>
  <rdn rId="0" localSheetId="22" customView="1" name="Z_57AB6574_63F2_40B5_BA02_4B403D8BA163_.wvu.PrintArea" hidden="1" oldHidden="1">
    <formula>'Head 035'!$A$1:$H$60</formula>
    <oldFormula>'Head 035'!$A$1:$H$60</oldFormula>
  </rdn>
  <rdn rId="0" localSheetId="22" customView="1" name="Z_57AB6574_63F2_40B5_BA02_4B403D8BA163_.wvu.PrintTitles" hidden="1" oldHidden="1">
    <formula>'Head 035'!$1:$2</formula>
    <oldFormula>'Head 035'!$1:$2</oldFormula>
  </rdn>
  <rdn rId="0" localSheetId="22" customView="1" name="Z_57AB6574_63F2_40B5_BA02_4B403D8BA163_.wvu.Cols" hidden="1" oldHidden="1">
    <formula>'Head 035'!$B:$B,'Head 035'!$D:$D,'Head 035'!$G:$G</formula>
    <oldFormula>'Head 035'!$B:$B,'Head 035'!$D:$D,'Head 035'!$G:$G</oldFormula>
  </rdn>
  <rdn rId="0" localSheetId="23" customView="1" name="Z_57AB6574_63F2_40B5_BA02_4B403D8BA163_.wvu.PrintArea" hidden="1" oldHidden="1">
    <formula>'Head 037'!$A$1:$H$39</formula>
    <oldFormula>'Head 037'!$A$1:$H$39</oldFormula>
  </rdn>
  <rdn rId="0" localSheetId="23" customView="1" name="Z_57AB6574_63F2_40B5_BA02_4B403D8BA163_.wvu.Cols" hidden="1" oldHidden="1">
    <formula>'Head 037'!$B:$B,'Head 037'!$D:$D,'Head 037'!$G:$G</formula>
    <oldFormula>'Head 037'!$B:$B,'Head 037'!$D:$D,'Head 037'!$G:$G</oldFormula>
  </rdn>
  <rdn rId="0" localSheetId="24" customView="1" name="Z_57AB6574_63F2_40B5_BA02_4B403D8BA163_.wvu.PrintArea" hidden="1" oldHidden="1">
    <formula>'Head 038'!$A$1:$H$64</formula>
    <oldFormula>'Head 038'!$A$1:$H$64</oldFormula>
  </rdn>
  <rdn rId="0" localSheetId="24" customView="1" name="Z_57AB6574_63F2_40B5_BA02_4B403D8BA163_.wvu.PrintTitles" hidden="1" oldHidden="1">
    <formula>'Head 038'!$1:$2</formula>
    <oldFormula>'Head 038'!$1:$2</oldFormula>
  </rdn>
  <rdn rId="0" localSheetId="24" customView="1" name="Z_57AB6574_63F2_40B5_BA02_4B403D8BA163_.wvu.Cols" hidden="1" oldHidden="1">
    <formula>'Head 038'!$A:$A,'Head 038'!$D:$D,'Head 038'!$G:$G</formula>
    <oldFormula>'Head 038'!$A:$A,'Head 038'!$D:$D,'Head 038'!$G:$G</oldFormula>
  </rdn>
  <rdn rId="0" localSheetId="25" customView="1" name="Z_57AB6574_63F2_40B5_BA02_4B403D8BA163_.wvu.PrintArea" hidden="1" oldHidden="1">
    <formula>'Head 040'!$A$1:$H$11</formula>
    <oldFormula>'Head 040'!$A$1:$H$11</oldFormula>
  </rdn>
  <rdn rId="0" localSheetId="25" customView="1" name="Z_57AB6574_63F2_40B5_BA02_4B403D8BA163_.wvu.Cols" hidden="1" oldHidden="1">
    <formula>'Head 040'!$B:$B,'Head 040'!$D:$D,'Head 040'!$G:$G</formula>
    <oldFormula>'Head 040'!$B:$B,'Head 040'!$D:$D,'Head 040'!$G:$G</oldFormula>
  </rdn>
  <rdn rId="0" localSheetId="26" customView="1" name="Z_57AB6574_63F2_40B5_BA02_4B403D8BA163_.wvu.PrintArea" hidden="1" oldHidden="1">
    <formula>'Head 048'!$A$1:$G$14</formula>
    <oldFormula>'Head 048'!$A$1:$G$14</oldFormula>
  </rdn>
  <rdn rId="0" localSheetId="26" customView="1" name="Z_57AB6574_63F2_40B5_BA02_4B403D8BA163_.wvu.Cols" hidden="1" oldHidden="1">
    <formula>'Head 048'!$C:$C,'Head 048'!$F:$F</formula>
    <oldFormula>'Head 048'!$C:$C,'Head 048'!$F:$F</oldFormula>
  </rdn>
  <rdn rId="0" localSheetId="27" customView="1" name="Z_57AB6574_63F2_40B5_BA02_4B403D8BA163_.wvu.PrintArea" hidden="1" oldHidden="1">
    <formula>'Head 049'!$A$1:$G$12</formula>
    <oldFormula>'Head 049'!$A$1:$G$12</oldFormula>
  </rdn>
  <rdn rId="0" localSheetId="27" customView="1" name="Z_57AB6574_63F2_40B5_BA02_4B403D8BA163_.wvu.Rows" hidden="1" oldHidden="1">
    <formula>'Head 049'!$1:$1</formula>
    <oldFormula>'Head 049'!$1:$1</oldFormula>
  </rdn>
  <rdn rId="0" localSheetId="27" customView="1" name="Z_57AB6574_63F2_40B5_BA02_4B403D8BA163_.wvu.Cols" hidden="1" oldHidden="1">
    <formula>'Head 049'!$C:$C,'Head 049'!$F:$F</formula>
    <oldFormula>'Head 049'!$C:$C,'Head 049'!$F:$F</oldFormula>
  </rdn>
  <rdn rId="0" localSheetId="28" customView="1" name="Z_57AB6574_63F2_40B5_BA02_4B403D8BA163_.wvu.PrintArea" hidden="1" oldHidden="1">
    <formula>'Head 051'!$A$1:$G$11</formula>
    <oldFormula>'Head 051'!$A$1:$G$11</oldFormula>
  </rdn>
  <rdn rId="0" localSheetId="28" customView="1" name="Z_57AB6574_63F2_40B5_BA02_4B403D8BA163_.wvu.Rows" hidden="1" oldHidden="1">
    <formula>'Head 051'!$1:$1</formula>
    <oldFormula>'Head 051'!$1:$1</oldFormula>
  </rdn>
  <rdn rId="0" localSheetId="28" customView="1" name="Z_57AB6574_63F2_40B5_BA02_4B403D8BA163_.wvu.Cols" hidden="1" oldHidden="1">
    <formula>'Head 051'!$C:$C,'Head 051'!$F:$F</formula>
    <oldFormula>'Head 051'!$C:$C,'Head 051'!$F:$F</oldFormula>
  </rdn>
  <rdn rId="0" localSheetId="29" customView="1" name="Z_57AB6574_63F2_40B5_BA02_4B403D8BA163_.wvu.PrintArea" hidden="1" oldHidden="1">
    <formula>'Head 053'!$A$1:$G$10</formula>
    <oldFormula>'Head 053'!$A$1:$G$10</oldFormula>
  </rdn>
  <rdn rId="0" localSheetId="29" customView="1" name="Z_57AB6574_63F2_40B5_BA02_4B403D8BA163_.wvu.Rows" hidden="1" oldHidden="1">
    <formula>'Head 053'!$1:$1</formula>
    <oldFormula>'Head 053'!$1:$1</oldFormula>
  </rdn>
  <rdn rId="0" localSheetId="29" customView="1" name="Z_57AB6574_63F2_40B5_BA02_4B403D8BA163_.wvu.Cols" hidden="1" oldHidden="1">
    <formula>'Head 053'!$C:$C,'Head 053'!$F:$F</formula>
    <oldFormula>'Head 053'!$C:$C,'Head 053'!$F:$F</oldFormula>
  </rdn>
  <rdn rId="0" localSheetId="30" customView="1" name="Z_57AB6574_63F2_40B5_BA02_4B403D8BA163_.wvu.PrintArea" hidden="1" oldHidden="1">
    <formula>'Head 054'!$A$1:$F$22</formula>
    <oldFormula>'Head 054'!$A$1:$F$22</oldFormula>
  </rdn>
  <rdn rId="0" localSheetId="30" customView="1" name="Z_57AB6574_63F2_40B5_BA02_4B403D8BA163_.wvu.Rows" hidden="1" oldHidden="1">
    <formula>'Head 054'!$1:$1</formula>
    <oldFormula>'Head 054'!$1:$1</oldFormula>
  </rdn>
  <rdn rId="0" localSheetId="30" customView="1" name="Z_57AB6574_63F2_40B5_BA02_4B403D8BA163_.wvu.Cols" hidden="1" oldHidden="1">
    <formula>'Head 054'!$E:$E</formula>
    <oldFormula>'Head 054'!$E:$E</oldFormula>
  </rdn>
  <rdn rId="0" localSheetId="31" customView="1" name="Z_57AB6574_63F2_40B5_BA02_4B403D8BA163_.wvu.PrintArea" hidden="1" oldHidden="1">
    <formula>'Head 056'!$A$1:$H$48</formula>
    <oldFormula>'Head 056'!$A$1:$H$48</oldFormula>
  </rdn>
  <rdn rId="0" localSheetId="31" customView="1" name="Z_57AB6574_63F2_40B5_BA02_4B403D8BA163_.wvu.Rows" hidden="1" oldHidden="1">
    <formula>'Head 056'!$28:$36</formula>
    <oldFormula>'Head 056'!$28:$36</oldFormula>
  </rdn>
  <rdn rId="0" localSheetId="31" customView="1" name="Z_57AB6574_63F2_40B5_BA02_4B403D8BA163_.wvu.Cols" hidden="1" oldHidden="1">
    <formula>'Head 056'!$C:$C,'Head 056'!$F:$F</formula>
    <oldFormula>'Head 056'!$C:$C,'Head 056'!$F:$F</oldFormula>
  </rdn>
  <rdn rId="0" localSheetId="32" customView="1" name="Z_57AB6574_63F2_40B5_BA02_4B403D8BA163_.wvu.PrintArea" hidden="1" oldHidden="1">
    <formula>'Head 057'!$A$1:$G$26</formula>
    <oldFormula>'Head 057'!$A$1:$G$26</oldFormula>
  </rdn>
  <rdn rId="0" localSheetId="32" customView="1" name="Z_57AB6574_63F2_40B5_BA02_4B403D8BA163_.wvu.PrintTitles" hidden="1" oldHidden="1">
    <formula>'Head 057'!$1:$2</formula>
    <oldFormula>'Head 057'!$1:$2</oldFormula>
  </rdn>
  <rdn rId="0" localSheetId="32" customView="1" name="Z_57AB6574_63F2_40B5_BA02_4B403D8BA163_.wvu.Rows" hidden="1" oldHidden="1">
    <formula>'Head 057'!$28:$29,'Head 057'!$32:$35</formula>
    <oldFormula>'Head 057'!$28:$29,'Head 057'!$32:$35</oldFormula>
  </rdn>
  <rdn rId="0" localSheetId="32" customView="1" name="Z_57AB6574_63F2_40B5_BA02_4B403D8BA163_.wvu.Cols" hidden="1" oldHidden="1">
    <formula>'Head 057'!$C:$C,'Head 057'!$F:$F</formula>
    <oldFormula>'Head 057'!$C:$C,'Head 057'!$F:$F</oldFormula>
  </rdn>
  <rdn rId="0" localSheetId="33" customView="1" name="Z_57AB6574_63F2_40B5_BA02_4B403D8BA163_.wvu.PrintArea" hidden="1" oldHidden="1">
    <formula>'Head 058'!$A$1:$G$33</formula>
    <oldFormula>'Head 058'!$A$1:$G$33</oldFormula>
  </rdn>
  <rdn rId="0" localSheetId="33" customView="1" name="Z_57AB6574_63F2_40B5_BA02_4B403D8BA163_.wvu.PrintTitles" hidden="1" oldHidden="1">
    <formula>'Head 058'!$1:$2</formula>
    <oldFormula>'Head 058'!$1:$2</oldFormula>
  </rdn>
  <rdn rId="0" localSheetId="33" customView="1" name="Z_57AB6574_63F2_40B5_BA02_4B403D8BA163_.wvu.Rows" hidden="1" oldHidden="1">
    <formula>'Head 058'!$36:$45</formula>
    <oldFormula>'Head 058'!$36:$45</oldFormula>
  </rdn>
  <rdn rId="0" localSheetId="34" customView="1" name="Z_57AB6574_63F2_40B5_BA02_4B403D8BA163_.wvu.PrintArea" hidden="1" oldHidden="1">
    <formula>'Head 060'!$A$1:$G$13</formula>
    <oldFormula>'Head 060'!$A$1:$G$13</oldFormula>
  </rdn>
  <rdn rId="0" localSheetId="34" customView="1" name="Z_57AB6574_63F2_40B5_BA02_4B403D8BA163_.wvu.Rows" hidden="1" oldHidden="1">
    <formula>'Head 060'!$1:$1</formula>
    <oldFormula>'Head 060'!$1:$1</oldFormula>
  </rdn>
  <rdn rId="0" localSheetId="34" customView="1" name="Z_57AB6574_63F2_40B5_BA02_4B403D8BA163_.wvu.Cols" hidden="1" oldHidden="1">
    <formula>'Head 060'!$C:$C,'Head 060'!$F:$F</formula>
    <oldFormula>'Head 060'!$C:$C,'Head 060'!$F:$F</oldFormula>
  </rdn>
  <rdn rId="0" localSheetId="35" customView="1" name="Z_57AB6574_63F2_40B5_BA02_4B403D8BA163_.wvu.PrintArea" hidden="1" oldHidden="1">
    <formula>'Head 065'!$A$1:$G$30</formula>
    <oldFormula>'Head 065'!$A$1:$G$30</oldFormula>
  </rdn>
  <rdn rId="0" localSheetId="35" customView="1" name="Z_57AB6574_63F2_40B5_BA02_4B403D8BA163_.wvu.Cols" hidden="1" oldHidden="1">
    <formula>'Head 065'!$C:$C,'Head 065'!$F:$F</formula>
    <oldFormula>'Head 065'!$C:$C,'Head 065'!$F:$F</oldFormula>
  </rdn>
  <rdn rId="0" localSheetId="36" customView="1" name="Z_57AB6574_63F2_40B5_BA02_4B403D8BA163_.wvu.PrintArea" hidden="1" oldHidden="1">
    <formula>'Head 70'!$A$1:$G$11</formula>
    <oldFormula>'Head 70'!$A$1:$G$11</oldFormula>
  </rdn>
  <rdn rId="0" localSheetId="36" customView="1" name="Z_57AB6574_63F2_40B5_BA02_4B403D8BA163_.wvu.Rows" hidden="1" oldHidden="1">
    <formula>'Head 70'!$1:$1</formula>
    <oldFormula>'Head 70'!$1:$1</oldFormula>
  </rdn>
  <rdn rId="0" localSheetId="36" customView="1" name="Z_57AB6574_63F2_40B5_BA02_4B403D8BA163_.wvu.Cols" hidden="1" oldHidden="1">
    <formula>'Head 70'!$C:$C,'Head 70'!$F:$F</formula>
    <oldFormula>'Head 70'!$C:$C,'Head 70'!$F:$F</oldFormula>
  </rdn>
  <rdn rId="0" localSheetId="37" customView="1" name="Z_57AB6574_63F2_40B5_BA02_4B403D8BA163_.wvu.PrintArea" hidden="1" oldHidden="1">
    <formula>'Head 072'!$A$1:$G$9</formula>
    <oldFormula>'Head 072'!$A$1:$G$9</oldFormula>
  </rdn>
  <rdn rId="0" localSheetId="37" customView="1" name="Z_57AB6574_63F2_40B5_BA02_4B403D8BA163_.wvu.Rows" hidden="1" oldHidden="1">
    <formula>'Head 072'!$1:$1</formula>
    <oldFormula>'Head 072'!$1:$1</oldFormula>
  </rdn>
  <rdn rId="0" localSheetId="37" customView="1" name="Z_57AB6574_63F2_40B5_BA02_4B403D8BA163_.wvu.Cols" hidden="1" oldHidden="1">
    <formula>'Head 072'!$C:$C,'Head 072'!$F:$F</formula>
    <oldFormula>'Head 072'!$C:$C,'Head 072'!$F:$F</oldFormula>
  </rdn>
  <rdn rId="0" localSheetId="38" customView="1" name="Z_57AB6574_63F2_40B5_BA02_4B403D8BA163_.wvu.PrintArea" hidden="1" oldHidden="1">
    <formula>'Head 073'!$A$1:$G$33</formula>
    <oldFormula>'Head 073'!$A$1:$G$33</oldFormula>
  </rdn>
  <rdn rId="0" localSheetId="38" customView="1" name="Z_57AB6574_63F2_40B5_BA02_4B403D8BA163_.wvu.PrintTitles" hidden="1" oldHidden="1">
    <formula>'Head 073'!$1:$2</formula>
    <oldFormula>'Head 073'!$1:$2</oldFormula>
  </rdn>
  <rdn rId="0" localSheetId="38" customView="1" name="Z_57AB6574_63F2_40B5_BA02_4B403D8BA163_.wvu.Cols" hidden="1" oldHidden="1">
    <formula>'Head 073'!$C:$C,'Head 073'!$F:$F,'Head 073'!$H:$H</formula>
    <oldFormula>'Head 073'!$C:$C,'Head 073'!$F:$F,'Head 073'!$H:$H</oldFormula>
  </rdn>
  <rdn rId="0" localSheetId="39" customView="1" name="Z_57AB6574_63F2_40B5_BA02_4B403D8BA163_.wvu.PrintArea" hidden="1" oldHidden="1">
    <formula>'Head 074'!$A$1:$G$11</formula>
    <oldFormula>'Head 074'!$A$1:$G$11</oldFormula>
  </rdn>
  <rdn rId="0" localSheetId="39" customView="1" name="Z_57AB6574_63F2_40B5_BA02_4B403D8BA163_.wvu.Rows" hidden="1" oldHidden="1">
    <formula>'Head 074'!$1:$1</formula>
    <oldFormula>'Head 074'!$1:$1</oldFormula>
  </rdn>
  <rdn rId="0" localSheetId="39" customView="1" name="Z_57AB6574_63F2_40B5_BA02_4B403D8BA163_.wvu.Cols" hidden="1" oldHidden="1">
    <formula>'Head 074'!$C:$C,'Head 074'!$F:$F</formula>
    <oldFormula>'Head 074'!$C:$C,'Head 074'!$F:$F</oldFormula>
  </rdn>
  <rdn rId="0" localSheetId="40" customView="1" name="Z_57AB6574_63F2_40B5_BA02_4B403D8BA163_.wvu.PrintArea" hidden="1" oldHidden="1">
    <formula>'Head 007 - Capex'!$A$1:$G$8</formula>
    <oldFormula>'Head 007 - Capex'!$A$1:$G$8</oldFormula>
  </rdn>
  <rdn rId="0" localSheetId="40" customView="1" name="Z_57AB6574_63F2_40B5_BA02_4B403D8BA163_.wvu.Cols" hidden="1" oldHidden="1">
    <formula>'Head 007 - Capex'!$C:$C,'Head 007 - Capex'!$F:$F</formula>
    <oldFormula>'Head 007 - Capex'!$C:$C,'Head 007 - Capex'!$F:$F</oldFormula>
  </rdn>
  <rdn rId="0" localSheetId="41" customView="1" name="Z_57AB6574_63F2_40B5_BA02_4B403D8BA163_.wvu.PrintArea" hidden="1" oldHidden="1">
    <formula>'Head 021 - Capex'!$A$1:$G$13</formula>
    <oldFormula>'Head 021 - Capex'!$A$1:$G$13</oldFormula>
  </rdn>
  <rdn rId="0" localSheetId="41" customView="1" name="Z_57AB6574_63F2_40B5_BA02_4B403D8BA163_.wvu.Rows" hidden="1" oldHidden="1">
    <formula>'Head 021 - Capex'!$1:$1</formula>
    <oldFormula>'Head 021 - Capex'!$1:$1</oldFormula>
  </rdn>
  <rdn rId="0" localSheetId="41" customView="1" name="Z_57AB6574_63F2_40B5_BA02_4B403D8BA163_.wvu.Cols" hidden="1" oldHidden="1">
    <formula>'Head 021 - Capex'!$C:$C,'Head 021 - Capex'!$F:$F</formula>
    <oldFormula>'Head 021 - Capex'!$C:$C,'Head 021 - Capex'!$F:$F</oldFormula>
  </rdn>
  <rdn rId="0" localSheetId="42" customView="1" name="Z_57AB6574_63F2_40B5_BA02_4B403D8BA163_.wvu.PrintArea" hidden="1" oldHidden="1">
    <formula>'Head 023 - Capex'!$A$1:$G$9</formula>
    <oldFormula>'Head 023 - Capex'!$A$1:$G$9</oldFormula>
  </rdn>
  <rdn rId="0" localSheetId="42" customView="1" name="Z_57AB6574_63F2_40B5_BA02_4B403D8BA163_.wvu.Rows" hidden="1" oldHidden="1">
    <formula>'Head 023 - Capex'!$1:$1</formula>
    <oldFormula>'Head 023 - Capex'!$1:$1</oldFormula>
  </rdn>
  <rdn rId="0" localSheetId="42" customView="1" name="Z_57AB6574_63F2_40B5_BA02_4B403D8BA163_.wvu.Cols" hidden="1" oldHidden="1">
    <formula>'Head 023 - Capex'!$C:$C,'Head 023 - Capex'!$F:$F</formula>
    <oldFormula>'Head 023 - Capex'!$C:$C,'Head 023 - Capex'!$F:$F</oldFormula>
  </rdn>
  <rdn rId="0" localSheetId="43" customView="1" name="Z_57AB6574_63F2_40B5_BA02_4B403D8BA163_.wvu.PrintArea" hidden="1" oldHidden="1">
    <formula>'Head 029 - Capex '!$A$1:$I$20</formula>
    <oldFormula>'Head 029 - Capex '!$A$1:$I$20</oldFormula>
  </rdn>
  <rdn rId="0" localSheetId="43" customView="1" name="Z_57AB6574_63F2_40B5_BA02_4B403D8BA163_.wvu.Cols" hidden="1" oldHidden="1">
    <formula>'Head 029 - Capex '!$B:$B,'Head 029 - Capex '!$D:$D,'Head 029 - Capex '!$F:$F,'Head 029 - Capex '!$H:$H</formula>
    <oldFormula>'Head 029 - Capex '!$B:$B,'Head 029 - Capex '!$D:$D,'Head 029 - Capex '!$F:$F,'Head 029 - Capex '!$H:$H</oldFormula>
  </rdn>
  <rdn rId="0" localSheetId="44" customView="1" name="Z_57AB6574_63F2_40B5_BA02_4B403D8BA163_.wvu.PrintArea" hidden="1" oldHidden="1">
    <formula>'Head 032 - Capex'!$A$1:$G$20</formula>
    <oldFormula>'Head 032 - Capex'!$A$1:$G$20</oldFormula>
  </rdn>
  <rdn rId="0" localSheetId="44" customView="1" name="Z_57AB6574_63F2_40B5_BA02_4B403D8BA163_.wvu.PrintTitles" hidden="1" oldHidden="1">
    <formula>'Head 032 - Capex'!$1:$2</formula>
    <oldFormula>'Head 032 - Capex'!$1:$2</oldFormula>
  </rdn>
  <rdn rId="0" localSheetId="44" customView="1" name="Z_57AB6574_63F2_40B5_BA02_4B403D8BA163_.wvu.Cols" hidden="1" oldHidden="1">
    <formula>'Head 032 - Capex'!$C:$C,'Head 032 - Capex'!$F:$F</formula>
    <oldFormula>'Head 032 - Capex'!$C:$C,'Head 032 - Capex'!$F:$F</oldFormula>
  </rdn>
  <rdn rId="0" localSheetId="45" customView="1" name="Z_57AB6574_63F2_40B5_BA02_4B403D8BA163_.wvu.PrintArea" hidden="1" oldHidden="1">
    <formula>'Head 033 - Capex'!$A$1:$G$21</formula>
    <oldFormula>'Head 033 - Capex'!$A$1:$G$21</oldFormula>
  </rdn>
  <rdn rId="0" localSheetId="45" customView="1" name="Z_57AB6574_63F2_40B5_BA02_4B403D8BA163_.wvu.Rows" hidden="1" oldHidden="1">
    <formula>'Head 033 - Capex'!$1:$1</formula>
    <oldFormula>'Head 033 - Capex'!$1:$1</oldFormula>
  </rdn>
  <rdn rId="0" localSheetId="45" customView="1" name="Z_57AB6574_63F2_40B5_BA02_4B403D8BA163_.wvu.Cols" hidden="1" oldHidden="1">
    <formula>'Head 033 - Capex'!$C:$C,'Head 033 - Capex'!$F:$F</formula>
    <oldFormula>'Head 033 - Capex'!$C:$C,'Head 033 - Capex'!$F:$F</oldFormula>
  </rdn>
  <rdn rId="0" localSheetId="46" customView="1" name="Z_57AB6574_63F2_40B5_BA02_4B403D8BA163_.wvu.PrintArea" hidden="1" oldHidden="1">
    <formula>'Head 038 - Capex'!$A$1:$H$19</formula>
    <oldFormula>'Head 038 - Capex'!$A$1:$H$19</oldFormula>
  </rdn>
  <rdn rId="0" localSheetId="46" customView="1" name="Z_57AB6574_63F2_40B5_BA02_4B403D8BA163_.wvu.Rows" hidden="1" oldHidden="1">
    <formula>'Head 038 - Capex'!$1:$1</formula>
    <oldFormula>'Head 038 - Capex'!$1:$1</oldFormula>
  </rdn>
  <rdn rId="0" localSheetId="46" customView="1" name="Z_57AB6574_63F2_40B5_BA02_4B403D8BA163_.wvu.Cols" hidden="1" oldHidden="1">
    <formula>'Head 038 - Capex'!$B:$B,'Head 038 - Capex'!$D:$D,'Head 038 - Capex'!$G:$G</formula>
    <oldFormula>'Head 038 - Capex'!$B:$B,'Head 038 - Capex'!$D:$D,'Head 038 - Capex'!$G:$G</oldFormula>
  </rdn>
  <rdn rId="0" localSheetId="47" customView="1" name="Z_57AB6574_63F2_40B5_BA02_4B403D8BA163_.wvu.PrintArea" hidden="1" oldHidden="1">
    <formula>'Head 040 - Capex'!$A$1:$G$10</formula>
    <oldFormula>'Head 040 - Capex'!$A$1:$G$10</oldFormula>
  </rdn>
  <rdn rId="0" localSheetId="47" customView="1" name="Z_57AB6574_63F2_40B5_BA02_4B403D8BA163_.wvu.Cols" hidden="1" oldHidden="1">
    <formula>'Head 040 - Capex'!$C:$C,'Head 040 - Capex'!$F:$F</formula>
    <oldFormula>'Head 040 - Capex'!$C:$C,'Head 040 - Capex'!$F:$F</oldFormula>
  </rdn>
  <rdn rId="0" localSheetId="48" customView="1" name="Z_57AB6574_63F2_40B5_BA02_4B403D8BA163_.wvu.PrintArea" hidden="1" oldHidden="1">
    <formula>'Head 056 - Capex'!$A$1:$G$16</formula>
    <oldFormula>'Head 056 - Capex'!$A$1:$G$16</oldFormula>
  </rdn>
  <rdn rId="0" localSheetId="48" customView="1" name="Z_57AB6574_63F2_40B5_BA02_4B403D8BA163_.wvu.Rows" hidden="1" oldHidden="1">
    <formula>'Head 056 - Capex'!$18:$67</formula>
    <oldFormula>'Head 056 - Capex'!$18:$67</oldFormula>
  </rdn>
  <rdn rId="0" localSheetId="48" customView="1" name="Z_57AB6574_63F2_40B5_BA02_4B403D8BA163_.wvu.Cols" hidden="1" oldHidden="1">
    <formula>'Head 056 - Capex'!$C:$C,'Head 056 - Capex'!$F:$F</formula>
    <oldFormula>'Head 056 - Capex'!$C:$C,'Head 056 - Capex'!$F:$F</oldFormula>
  </rdn>
  <rdn rId="0" localSheetId="49" customView="1" name="Z_57AB6574_63F2_40B5_BA02_4B403D8BA163_.wvu.PrintArea" hidden="1" oldHidden="1">
    <formula>'Head 073 - Capex'!$A$1:$G$11</formula>
    <oldFormula>'Head 073 - Capex'!$A$1:$G$11</oldFormula>
  </rdn>
  <rdn rId="0" localSheetId="49" customView="1" name="Z_57AB6574_63F2_40B5_BA02_4B403D8BA163_.wvu.Rows" hidden="1" oldHidden="1">
    <formula>'Head 073 - Capex'!$1:$1</formula>
    <oldFormula>'Head 073 - Capex'!$1:$1</oldFormula>
  </rdn>
  <rdn rId="0" localSheetId="49" customView="1" name="Z_57AB6574_63F2_40B5_BA02_4B403D8BA163_.wvu.Cols" hidden="1" oldHidden="1">
    <formula>'Head 073 - Capex'!$C:$C,'Head 073 - Capex'!$F:$F,'Head 073 - Capex'!$H:$H</formula>
    <oldFormula>'Head 073 - Capex'!$C:$C,'Head 073 - Capex'!$F:$F,'Head 073 - Capex'!$H:$H</oldFormula>
  </rdn>
  <rdn rId="0" localSheetId="50" customView="1" name="Z_57AB6574_63F2_40B5_BA02_4B403D8BA163_.wvu.PrintArea" hidden="1" oldHidden="1">
    <formula>AMMC!$A$1:$G$27</formula>
    <oldFormula>AMMC!$A$1:$G$27</oldFormula>
  </rdn>
  <rdn rId="0" localSheetId="50" customView="1" name="Z_57AB6574_63F2_40B5_BA02_4B403D8BA163_.wvu.PrintTitles" hidden="1" oldHidden="1">
    <formula>AMMC!$1:$2</formula>
    <oldFormula>AMMC!$1:$2</oldFormula>
  </rdn>
  <rdn rId="0" localSheetId="50" customView="1" name="Z_57AB6574_63F2_40B5_BA02_4B403D8BA163_.wvu.Cols" hidden="1" oldHidden="1">
    <formula>AMMC!$C:$C,AMMC!$F:$F</formula>
    <oldFormula>AMMC!$C:$C,AMMC!$F:$F</oldFormula>
  </rdn>
  <rdn rId="0" localSheetId="51" customView="1" name="Z_57AB6574_63F2_40B5_BA02_4B403D8BA163_.wvu.PrintArea" hidden="1" oldHidden="1">
    <formula>'Broadcasting Corp.'!$A$1:$G$52</formula>
    <oldFormula>'Broadcasting Corp.'!$A$1:$G$52</oldFormula>
  </rdn>
  <rdn rId="0" localSheetId="51" customView="1" name="Z_57AB6574_63F2_40B5_BA02_4B403D8BA163_.wvu.PrintTitles" hidden="1" oldHidden="1">
    <formula>'Broadcasting Corp.'!$1:$2</formula>
    <oldFormula>'Broadcasting Corp.'!$1:$2</oldFormula>
  </rdn>
  <rdn rId="0" localSheetId="51" customView="1" name="Z_57AB6574_63F2_40B5_BA02_4B403D8BA163_.wvu.Cols" hidden="1" oldHidden="1">
    <formula>'Broadcasting Corp.'!$C:$C,'Broadcasting Corp.'!$F:$F</formula>
    <oldFormula>'Broadcasting Corp.'!$C:$C,'Broadcasting Corp.'!$F:$F</oldFormula>
  </rdn>
  <rdn rId="0" localSheetId="52" customView="1" name="Z_57AB6574_63F2_40B5_BA02_4B403D8BA163_.wvu.PrintArea" hidden="1" oldHidden="1">
    <formula>DPMR!$A$1:$G$22</formula>
    <oldFormula>DPMR!$A$1:$G$22</oldFormula>
  </rdn>
  <rdn rId="0" localSheetId="52" customView="1" name="Z_57AB6574_63F2_40B5_BA02_4B403D8BA163_.wvu.Rows" hidden="1" oldHidden="1">
    <formula>DPMR!$1:$1</formula>
    <oldFormula>DPMR!$1:$1</oldFormula>
  </rdn>
  <rdn rId="0" localSheetId="52" customView="1" name="Z_57AB6574_63F2_40B5_BA02_4B403D8BA163_.wvu.Cols" hidden="1" oldHidden="1">
    <formula>DPMR!$C:$C,DPMR!$F:$F</formula>
    <oldFormula>DPMR!$C:$C,DPMR!$F:$F</oldFormula>
  </rdn>
  <rdn rId="0" localSheetId="53" customView="1" name="Z_57AB6574_63F2_40B5_BA02_4B403D8BA163_.wvu.PrintArea" hidden="1" oldHidden="1">
    <formula>DRA!$A$1:$G$627</formula>
    <oldFormula>DRA!$A$1:$G$627</oldFormula>
  </rdn>
  <rdn rId="0" localSheetId="53" customView="1" name="Z_57AB6574_63F2_40B5_BA02_4B403D8BA163_.wvu.PrintTitles" hidden="1" oldHidden="1">
    <formula>DRA!$1:$2</formula>
    <oldFormula>DRA!$1:$2</oldFormula>
  </rdn>
  <rdn rId="0" localSheetId="53" customView="1" name="Z_57AB6574_63F2_40B5_BA02_4B403D8BA163_.wvu.Cols" hidden="1" oldHidden="1">
    <formula>DRA!$C:$C,DRA!$F:$F</formula>
    <oldFormula>DRA!$C:$C,DRA!$F:$F</oldFormula>
  </rdn>
  <rdn rId="0" localSheetId="53" customView="1" name="Z_57AB6574_63F2_40B5_BA02_4B403D8BA163_.wvu.FilterData" hidden="1" oldHidden="1">
    <formula>DRA!$A$1:$G$626</formula>
    <oldFormula>DRA!$A$1:$G$626</oldFormula>
  </rdn>
  <rdn rId="0" localSheetId="54" customView="1" name="Z_57AB6574_63F2_40B5_BA02_4B403D8BA163_.wvu.PrintArea" hidden="1" oldHidden="1">
    <formula>NHIA!$A$1:$G$13</formula>
    <oldFormula>NHIA!$A$1:$G$13</oldFormula>
  </rdn>
  <rdn rId="0" localSheetId="54" customView="1" name="Z_57AB6574_63F2_40B5_BA02_4B403D8BA163_.wvu.Rows" hidden="1" oldHidden="1">
    <formula>NHIA!$1:$1</formula>
    <oldFormula>NHIA!$1:$1</oldFormula>
  </rdn>
  <rdn rId="0" localSheetId="54" customView="1" name="Z_57AB6574_63F2_40B5_BA02_4B403D8BA163_.wvu.Cols" hidden="1" oldHidden="1">
    <formula>NHIA!$C:$C,NHIA!$F:$F</formula>
    <oldFormula>NHIA!$C:$C,NHIA!$F:$F</oldFormula>
  </rdn>
  <rdn rId="0" localSheetId="55" customView="1" name="Z_57AB6574_63F2_40B5_BA02_4B403D8BA163_.wvu.PrintArea" hidden="1" oldHidden="1">
    <formula>NSA!$A$1:$G$13</formula>
    <oldFormula>NSA!$A$1:$G$13</oldFormula>
  </rdn>
  <rdn rId="0" localSheetId="55" customView="1" name="Z_57AB6574_63F2_40B5_BA02_4B403D8BA163_.wvu.Rows" hidden="1" oldHidden="1">
    <formula>NSA!$1:$1</formula>
    <oldFormula>NSA!$1:$1</oldFormula>
  </rdn>
  <rdn rId="0" localSheetId="55" customView="1" name="Z_57AB6574_63F2_40B5_BA02_4B403D8BA163_.wvu.Cols" hidden="1" oldHidden="1">
    <formula>NSA!$C:$C,NSA!$F:$F</formula>
    <oldFormula>NSA!$C:$C,NSA!$F:$F</oldFormula>
  </rdn>
  <rdn rId="0" localSheetId="56" customView="1" name="Z_57AB6574_63F2_40B5_BA02_4B403D8BA163_.wvu.PrintArea" hidden="1" oldHidden="1">
    <formula>'UB '!$A$1:$G$325</formula>
    <oldFormula>'UB '!$A$1:$G$325</oldFormula>
  </rdn>
  <rdn rId="0" localSheetId="56" customView="1" name="Z_57AB6574_63F2_40B5_BA02_4B403D8BA163_.wvu.PrintTitles" hidden="1" oldHidden="1">
    <formula>'UB '!$1:$2</formula>
    <oldFormula>'UB '!$1:$2</oldFormula>
  </rdn>
  <rdn rId="0" localSheetId="56" customView="1" name="Z_57AB6574_63F2_40B5_BA02_4B403D8BA163_.wvu.Cols" hidden="1" oldHidden="1">
    <formula>'UB '!$C:$C,'UB '!$F:$F</formula>
    <oldFormula>'UB '!$C:$C,'UB '!$F:$F</oldFormula>
  </rdn>
  <rdn rId="0" localSheetId="56" customView="1" name="Z_57AB6574_63F2_40B5_BA02_4B403D8BA163_.wvu.FilterData" hidden="1" oldHidden="1">
    <formula>'UB '!$A$1:$G$325</formula>
    <oldFormula>'UB '!$A$1:$G$325</oldFormula>
  </rdn>
  <rdn rId="0" localSheetId="57" customView="1" name="Z_57AB6574_63F2_40B5_BA02_4B403D8BA163_.wvu.PrintArea" hidden="1" oldHidden="1">
    <formula>BTVI!$A$1:$G$31</formula>
    <oldFormula>BTVI!$A$1:$G$31</oldFormula>
  </rdn>
  <rdn rId="0" localSheetId="57" customView="1" name="Z_57AB6574_63F2_40B5_BA02_4B403D8BA163_.wvu.PrintTitles" hidden="1" oldHidden="1">
    <formula>BTVI!$1:$2</formula>
    <oldFormula>BTVI!$1:$2</oldFormula>
  </rdn>
  <rdn rId="0" localSheetId="57" customView="1" name="Z_57AB6574_63F2_40B5_BA02_4B403D8BA163_.wvu.Cols" hidden="1" oldHidden="1">
    <formula>BTVI!$C:$C,BTVI!$F:$F</formula>
    <oldFormula>BTVI!$C:$C,BTVI!$F:$F</oldFormula>
  </rdn>
  <rdn rId="0" localSheetId="58" customView="1" name="Z_57AB6574_63F2_40B5_BA02_4B403D8BA163_.wvu.PrintArea" hidden="1" oldHidden="1">
    <formula>BAIC!$A$1:$G$24</formula>
    <oldFormula>BAIC!$A$1:$G$24</oldFormula>
  </rdn>
  <rdn rId="0" localSheetId="58" customView="1" name="Z_57AB6574_63F2_40B5_BA02_4B403D8BA163_.wvu.Rows" hidden="1" oldHidden="1">
    <formula>BAIC!$1:$1</formula>
    <oldFormula>BAIC!$1:$1</oldFormula>
  </rdn>
  <rdn rId="0" localSheetId="58" customView="1" name="Z_57AB6574_63F2_40B5_BA02_4B403D8BA163_.wvu.Cols" hidden="1" oldHidden="1">
    <formula>BAIC!$C:$C,BAIC!$F:$F</formula>
    <oldFormula>BAIC!$C:$C,BAIC!$F:$F</oldFormula>
  </rdn>
  <rdn rId="0" localSheetId="59" customView="1" name="Z_57AB6574_63F2_40B5_BA02_4B403D8BA163_.wvu.PrintArea" hidden="1" oldHidden="1">
    <formula>NFS!$A$1:$G$88</formula>
    <oldFormula>NFS!$A$1:$G$88</oldFormula>
  </rdn>
  <rdn rId="0" localSheetId="59" customView="1" name="Z_57AB6574_63F2_40B5_BA02_4B403D8BA163_.wvu.PrintTitles" hidden="1" oldHidden="1">
    <formula>NFS!$1:$2</formula>
    <oldFormula>NFS!$1:$2</oldFormula>
  </rdn>
  <rdn rId="0" localSheetId="59" customView="1" name="Z_57AB6574_63F2_40B5_BA02_4B403D8BA163_.wvu.Cols" hidden="1" oldHidden="1">
    <formula>NFS!$C:$C,NFS!$F:$F</formula>
    <oldFormula>NFS!$C:$C,NFS!$F:$F</oldFormula>
  </rdn>
  <rdn rId="0" localSheetId="60" customView="1" name="Z_57AB6574_63F2_40B5_BA02_4B403D8BA163_.wvu.PrintArea" hidden="1" oldHidden="1">
    <formula>'Hotel Corp.'!$A$1:$G$10</formula>
    <oldFormula>'Hotel Corp.'!$A$1:$G$10</oldFormula>
  </rdn>
  <rdn rId="0" localSheetId="60" customView="1" name="Z_57AB6574_63F2_40B5_BA02_4B403D8BA163_.wvu.Rows" hidden="1" oldHidden="1">
    <formula>'Hotel Corp.'!$1:$1</formula>
    <oldFormula>'Hotel Corp.'!$1:$1</oldFormula>
  </rdn>
  <rdn rId="0" localSheetId="60" customView="1" name="Z_57AB6574_63F2_40B5_BA02_4B403D8BA163_.wvu.Cols" hidden="1" oldHidden="1">
    <formula>'Hotel Corp.'!$C:$C,'Hotel Corp.'!$F:$F</formula>
    <oldFormula>'Hotel Corp.'!$C:$C,'Hotel Corp.'!$F:$F</oldFormula>
  </rdn>
  <rdn rId="0" localSheetId="61" customView="1" name="Z_57AB6574_63F2_40B5_BA02_4B403D8BA163_.wvu.PrintArea" hidden="1" oldHidden="1">
    <formula>'Straw Market Auth.'!$A$1:$G$64</formula>
    <oldFormula>'Straw Market Auth.'!$A$1:$G$64</oldFormula>
  </rdn>
  <rdn rId="0" localSheetId="61" customView="1" name="Z_57AB6574_63F2_40B5_BA02_4B403D8BA163_.wvu.PrintTitles" hidden="1" oldHidden="1">
    <formula>'Straw Market Auth.'!$1:$2</formula>
    <oldFormula>'Straw Market Auth.'!$1:$2</oldFormula>
  </rdn>
  <rdn rId="0" localSheetId="61" customView="1" name="Z_57AB6574_63F2_40B5_BA02_4B403D8BA163_.wvu.Cols" hidden="1" oldHidden="1">
    <formula>'Straw Market Auth.'!$C:$C,'Straw Market Auth.'!$F:$F</formula>
    <oldFormula>'Straw Market Auth.'!$C:$C,'Straw Market Auth.'!$F:$F</oldFormula>
  </rdn>
  <rdn rId="0" localSheetId="62" customView="1" name="Z_57AB6574_63F2_40B5_BA02_4B403D8BA163_.wvu.PrintArea" hidden="1" oldHidden="1">
    <formula>Bahamasair!$A$1:$G$216</formula>
    <oldFormula>Bahamasair!$A$1:$G$216</oldFormula>
  </rdn>
  <rdn rId="0" localSheetId="62" customView="1" name="Z_57AB6574_63F2_40B5_BA02_4B403D8BA163_.wvu.PrintTitles" hidden="1" oldHidden="1">
    <formula>Bahamasair!$1:$2</formula>
    <oldFormula>Bahamasair!$1:$2</oldFormula>
  </rdn>
  <rdn rId="0" localSheetId="62" customView="1" name="Z_57AB6574_63F2_40B5_BA02_4B403D8BA163_.wvu.Cols" hidden="1" oldHidden="1">
    <formula>Bahamasair!$C:$C,Bahamasair!$F:$F</formula>
    <oldFormula>Bahamasair!$C:$C,Bahamasair!$F:$F</oldFormula>
  </rdn>
  <rdn rId="0" localSheetId="63" customView="1" name="Z_57AB6574_63F2_40B5_BA02_4B403D8BA163_.wvu.PrintArea" hidden="1" oldHidden="1">
    <formula>BAMSI!$A$1:$G$21</formula>
    <oldFormula>BAMSI!$A$1:$G$21</oldFormula>
  </rdn>
  <rdn rId="0" localSheetId="63" customView="1" name="Z_57AB6574_63F2_40B5_BA02_4B403D8BA163_.wvu.Rows" hidden="1" oldHidden="1">
    <formula>BAMSI!$1:$1</formula>
    <oldFormula>BAMSI!$1:$1</oldFormula>
  </rdn>
  <rdn rId="0" localSheetId="63" customView="1" name="Z_57AB6574_63F2_40B5_BA02_4B403D8BA163_.wvu.Cols" hidden="1" oldHidden="1">
    <formula>BAMSI!$C:$C,BAMSI!$F:$F</formula>
    <oldFormula>BAMSI!$C:$C,BAMSI!$F:$F</oldFormula>
  </rdn>
  <rdn rId="0" localSheetId="64" customView="1" name="Z_57AB6574_63F2_40B5_BA02_4B403D8BA163_.wvu.PrintArea" hidden="1" oldHidden="1">
    <formula>BPPBA!$A$1:$G$12</formula>
    <oldFormula>BPPBA!$A$1:$G$12</oldFormula>
  </rdn>
  <rdn rId="0" localSheetId="64" customView="1" name="Z_57AB6574_63F2_40B5_BA02_4B403D8BA163_.wvu.Rows" hidden="1" oldHidden="1">
    <formula>BPPBA!$1:$1</formula>
    <oldFormula>BPPBA!$1:$1</oldFormula>
  </rdn>
  <rdn rId="0" localSheetId="64" customView="1" name="Z_57AB6574_63F2_40B5_BA02_4B403D8BA163_.wvu.Cols" hidden="1" oldHidden="1">
    <formula>BPPBA!$C:$C,BPPBA!$F:$F</formula>
    <oldFormula>BPPBA!$C:$C,BPPBA!$F:$F</oldFormula>
  </rdn>
  <rdn rId="0" localSheetId="65" customView="1" name="Z_57AB6574_63F2_40B5_BA02_4B403D8BA163_.wvu.PrintArea" hidden="1" oldHidden="1">
    <formula>PHA!$A$1:$G$35</formula>
    <oldFormula>PHA!$A$1:$G$35</oldFormula>
  </rdn>
  <rdn rId="0" localSheetId="65" customView="1" name="Z_57AB6574_63F2_40B5_BA02_4B403D8BA163_.wvu.Rows" hidden="1" oldHidden="1">
    <formula>PHA!$1:$1</formula>
    <oldFormula>PHA!$1:$1</oldFormula>
  </rdn>
  <rdn rId="0" localSheetId="65" customView="1" name="Z_57AB6574_63F2_40B5_BA02_4B403D8BA163_.wvu.Cols" hidden="1" oldHidden="1">
    <formula>PHA!$C:$C,PHA!$F:$F</formula>
    <oldFormula>PHA!$C:$C,PHA!$F:$F</oldFormula>
  </rdn>
  <rdn rId="0" localSheetId="66" customView="1" name="Z_57AB6574_63F2_40B5_BA02_4B403D8BA163_.wvu.PrintArea" hidden="1" oldHidden="1">
    <formula>'Airport Authority'!$A$1:$G$51</formula>
    <oldFormula>'Airport Authority'!$A$1:$G$51</oldFormula>
  </rdn>
  <rdn rId="0" localSheetId="66" customView="1" name="Z_57AB6574_63F2_40B5_BA02_4B403D8BA163_.wvu.PrintTitles" hidden="1" oldHidden="1">
    <formula>'Airport Authority'!$1:$2</formula>
    <oldFormula>'Airport Authority'!$1:$2</oldFormula>
  </rdn>
  <rdn rId="0" localSheetId="66" customView="1" name="Z_57AB6574_63F2_40B5_BA02_4B403D8BA163_.wvu.Cols" hidden="1" oldHidden="1">
    <formula>'Airport Authority'!$C:$C,'Airport Authority'!$F:$F</formula>
    <oldFormula>'Airport Authority'!$C:$C,'Airport Authority'!$F:$F</oldFormula>
  </rdn>
  <rdn rId="0" localSheetId="67" customView="1" name="Z_57AB6574_63F2_40B5_BA02_4B403D8BA163_.wvu.PrintArea" hidden="1" oldHidden="1">
    <formula>WSC!$A$1:$G$12</formula>
    <oldFormula>WSC!$A$1:$G$12</oldFormula>
  </rdn>
  <rdn rId="0" localSheetId="67" customView="1" name="Z_57AB6574_63F2_40B5_BA02_4B403D8BA163_.wvu.Rows" hidden="1" oldHidden="1">
    <formula>WSC!$1:$1</formula>
    <oldFormula>WSC!$1:$1</oldFormula>
  </rdn>
  <rdn rId="0" localSheetId="67" customView="1" name="Z_57AB6574_63F2_40B5_BA02_4B403D8BA163_.wvu.Cols" hidden="1" oldHidden="1">
    <formula>WSC!$C:$C,WSC!$F:$F</formula>
    <oldFormula>WSC!$C:$C,WSC!$F:$F</oldFormula>
  </rdn>
  <rcv guid="{57AB6574-63F2-40B5-BA02-4B403D8BA163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31" cell="G22" guid="{00000000-0000-0000-0000-000000000000}" action="delete" author="Robyn Allen"/>
  <rcmt sheetId="31" cell="G23" guid="{00000000-0000-0000-0000-000000000000}" action="delete" author="Robyn Allen"/>
  <rcmt sheetId="26" cell="G8" guid="{00000000-0000-0000-0000-000000000000}" action="delete" author="Robyn Allen"/>
  <rcmt sheetId="26" cell="G9" guid="{00000000-0000-0000-0000-000000000000}" action="delete" author="Robyn Allen"/>
  <rcmt sheetId="26" cell="G10" guid="{00000000-0000-0000-0000-000000000000}" action="delete" author="Robyn Allen"/>
  <rcmt sheetId="26" cell="G13" guid="{00000000-0000-0000-0000-000000000000}" action="delete" author="Robyn Allen"/>
  <rcmt sheetId="32" cell="G10" guid="{00000000-0000-0000-0000-000000000000}" action="delete" author="Robyn Allen"/>
  <rcmt sheetId="32" cell="G24" guid="{00000000-0000-0000-0000-000000000000}" action="delete" author="Robyn Allen"/>
  <rcmt sheetId="33" cell="G25" guid="{00000000-0000-0000-0000-000000000000}" action="delete" author="Robyn Allen"/>
  <rcmt sheetId="33" cell="G27" guid="{00000000-0000-0000-0000-000000000000}" action="delete" author="Robyn Allen"/>
  <rcc rId="1593" sId="15">
    <oc r="B16" t="inlineStr">
      <is>
        <t>Computer Ink, Toner</t>
      </is>
    </oc>
    <nc r="B16" t="inlineStr">
      <is>
        <t>Customs Computers</t>
      </is>
    </nc>
  </rcc>
  <rcmt sheetId="15" cell="B16" guid="{00000000-0000-0000-0000-000000000000}" action="delete" author="Robyn Allen"/>
  <rcv guid="{57AB6574-63F2-40B5-BA02-4B403D8BA163}" action="delete"/>
  <rdn rId="0" localSheetId="1" customView="1" name="Z_57AB6574_63F2_40B5_BA02_4B403D8BA163_.wvu.PrintTitles" hidden="1" oldHidden="1">
    <formula>Summary!$2:$2</formula>
    <oldFormula>Summary!$2:$2</oldFormula>
  </rdn>
  <rdn rId="0" localSheetId="2" customView="1" name="Z_57AB6574_63F2_40B5_BA02_4B403D8BA163_.wvu.PrintArea" hidden="1" oldHidden="1">
    <formula>'Arrears-Various'!$A$2:$E$19</formula>
    <oldFormula>'Arrears-Various'!$A$2:$E$19</oldFormula>
  </rdn>
  <rdn rId="0" localSheetId="2" customView="1" name="Z_57AB6574_63F2_40B5_BA02_4B403D8BA163_.wvu.Cols" hidden="1" oldHidden="1">
    <formula>'Arrears-Various'!$C:$C,'Arrears-Various'!$F:$F</formula>
    <oldFormula>'Arrears-Various'!$C:$C,'Arrears-Various'!$F:$F</oldFormula>
  </rdn>
  <rdn rId="0" localSheetId="3" customView="1" name="Z_57AB6574_63F2_40B5_BA02_4B403D8BA163_.wvu.PrintArea" hidden="1" oldHidden="1">
    <formula>'Head 001'!$A$1:$G$17</formula>
    <oldFormula>'Head 001'!$A$1:$G$17</oldFormula>
  </rdn>
  <rdn rId="0" localSheetId="3" customView="1" name="Z_57AB6574_63F2_40B5_BA02_4B403D8BA163_.wvu.Rows" hidden="1" oldHidden="1">
    <formula>'Head 001'!$19:$28</formula>
    <oldFormula>'Head 001'!$19:$28</oldFormula>
  </rdn>
  <rdn rId="0" localSheetId="3" customView="1" name="Z_57AB6574_63F2_40B5_BA02_4B403D8BA163_.wvu.Cols" hidden="1" oldHidden="1">
    <formula>'Head 001'!$C:$C,'Head 001'!$F:$F</formula>
    <oldFormula>'Head 001'!$C:$C,'Head 001'!$F:$F</oldFormula>
  </rdn>
  <rdn rId="0" localSheetId="4" customView="1" name="Z_57AB6574_63F2_40B5_BA02_4B403D8BA163_.wvu.PrintArea" hidden="1" oldHidden="1">
    <formula>'Head 003'!$A$1:$G$11</formula>
    <oldFormula>'Head 003'!$A$1:$G$11</oldFormula>
  </rdn>
  <rdn rId="0" localSheetId="4" customView="1" name="Z_57AB6574_63F2_40B5_BA02_4B403D8BA163_.wvu.Cols" hidden="1" oldHidden="1">
    <formula>'Head 003'!$C:$C,'Head 003'!$F:$F</formula>
    <oldFormula>'Head 003'!$C:$C,'Head 003'!$F:$F</oldFormula>
  </rdn>
  <rdn rId="0" localSheetId="5" customView="1" name="Z_57AB6574_63F2_40B5_BA02_4B403D8BA163_.wvu.PrintArea" hidden="1" oldHidden="1">
    <formula>'Head 005'!$A$1:$G$60</formula>
    <oldFormula>'Head 005'!$A$1:$G$60</oldFormula>
  </rdn>
  <rdn rId="0" localSheetId="5" customView="1" name="Z_57AB6574_63F2_40B5_BA02_4B403D8BA163_.wvu.PrintTitles" hidden="1" oldHidden="1">
    <formula>'Head 005'!$1:$2</formula>
    <oldFormula>'Head 005'!$1:$2</oldFormula>
  </rdn>
  <rdn rId="0" localSheetId="5" customView="1" name="Z_57AB6574_63F2_40B5_BA02_4B403D8BA163_.wvu.Cols" hidden="1" oldHidden="1">
    <formula>'Head 005'!$C:$C,'Head 005'!$F:$F</formula>
    <oldFormula>'Head 005'!$C:$C,'Head 005'!$F:$F</oldFormula>
  </rdn>
  <rdn rId="0" localSheetId="5" customView="1" name="Z_57AB6574_63F2_40B5_BA02_4B403D8BA163_.wvu.FilterData" hidden="1" oldHidden="1">
    <formula>'Head 005'!$A$6:$G$60</formula>
    <oldFormula>'Head 005'!$A$6:$G$60</oldFormula>
  </rdn>
  <rdn rId="0" localSheetId="6" customView="1" name="Z_57AB6574_63F2_40B5_BA02_4B403D8BA163_.wvu.PrintArea" hidden="1" oldHidden="1">
    <formula>'Head 006'!$A$1:$G$12</formula>
    <oldFormula>'Head 006'!$A$1:$G$12</oldFormula>
  </rdn>
  <rdn rId="0" localSheetId="6" customView="1" name="Z_57AB6574_63F2_40B5_BA02_4B403D8BA163_.wvu.Cols" hidden="1" oldHidden="1">
    <formula>'Head 006'!$C:$C,'Head 006'!$F:$F</formula>
    <oldFormula>'Head 006'!$C:$C,'Head 006'!$F:$F</oldFormula>
  </rdn>
  <rdn rId="0" localSheetId="7" customView="1" name="Z_57AB6574_63F2_40B5_BA02_4B403D8BA163_.wvu.PrintArea" hidden="1" oldHidden="1">
    <formula>'Head 007'!$A$1:$G$51</formula>
    <oldFormula>'Head 007'!$A$1:$G$51</oldFormula>
  </rdn>
  <rdn rId="0" localSheetId="7" customView="1" name="Z_57AB6574_63F2_40B5_BA02_4B403D8BA163_.wvu.PrintTitles" hidden="1" oldHidden="1">
    <formula>'Head 007'!$1:$2</formula>
    <oldFormula>'Head 007'!$1:$2</oldFormula>
  </rdn>
  <rdn rId="0" localSheetId="8" customView="1" name="Z_57AB6574_63F2_40B5_BA02_4B403D8BA163_.wvu.PrintArea" hidden="1" oldHidden="1">
    <formula>'Head 010'!$A$1:$H$29</formula>
    <oldFormula>'Head 010'!$A$1:$H$29</oldFormula>
  </rdn>
  <rdn rId="0" localSheetId="8" customView="1" name="Z_57AB6574_63F2_40B5_BA02_4B403D8BA163_.wvu.PrintTitles" hidden="1" oldHidden="1">
    <formula>'Head 010'!$1:$2</formula>
    <oldFormula>'Head 010'!$1:$2</oldFormula>
  </rdn>
  <rdn rId="0" localSheetId="8" customView="1" name="Z_57AB6574_63F2_40B5_BA02_4B403D8BA163_.wvu.Cols" hidden="1" oldHidden="1">
    <formula>'Head 010'!$B:$B,'Head 010'!$D:$D,'Head 010'!$G:$G</formula>
    <oldFormula>'Head 010'!$B:$B,'Head 010'!$D:$D,'Head 010'!$G:$G</oldFormula>
  </rdn>
  <rdn rId="0" localSheetId="9" customView="1" name="Z_57AB6574_63F2_40B5_BA02_4B403D8BA163_.wvu.PrintArea" hidden="1" oldHidden="1">
    <formula>'Head 012'!$A$1:$G$10</formula>
    <oldFormula>'Head 012'!$A$1:$G$10</oldFormula>
  </rdn>
  <rdn rId="0" localSheetId="9" customView="1" name="Z_57AB6574_63F2_40B5_BA02_4B403D8BA163_.wvu.Rows" hidden="1" oldHidden="1">
    <formula>'Head 012'!$10:$13</formula>
    <oldFormula>'Head 012'!$10:$13</oldFormula>
  </rdn>
  <rdn rId="0" localSheetId="9" customView="1" name="Z_57AB6574_63F2_40B5_BA02_4B403D8BA163_.wvu.Cols" hidden="1" oldHidden="1">
    <formula>'Head 012'!$C:$C,'Head 012'!$F:$F</formula>
    <oldFormula>'Head 012'!$C:$C,'Head 012'!$F:$F</oldFormula>
  </rdn>
  <rdn rId="0" localSheetId="10" customView="1" name="Z_57AB6574_63F2_40B5_BA02_4B403D8BA163_.wvu.PrintArea" hidden="1" oldHidden="1">
    <formula>'Head 013'!$A$1:$G$15</formula>
    <oldFormula>'Head 013'!$A$1:$G$15</oldFormula>
  </rdn>
  <rdn rId="0" localSheetId="10" customView="1" name="Z_57AB6574_63F2_40B5_BA02_4B403D8BA163_.wvu.Cols" hidden="1" oldHidden="1">
    <formula>'Head 013'!$C:$C,'Head 013'!$F:$F</formula>
    <oldFormula>'Head 013'!$C:$C,'Head 013'!$F:$F</oldFormula>
  </rdn>
  <rdn rId="0" localSheetId="11" customView="1" name="Z_57AB6574_63F2_40B5_BA02_4B403D8BA163_.wvu.PrintArea" hidden="1" oldHidden="1">
    <formula>'Head 018'!$A$1:$H$30</formula>
    <oldFormula>'Head 018'!$A$1:$H$30</oldFormula>
  </rdn>
  <rdn rId="0" localSheetId="11" customView="1" name="Z_57AB6574_63F2_40B5_BA02_4B403D8BA163_.wvu.PrintTitles" hidden="1" oldHidden="1">
    <formula>'Head 018'!$1:$2</formula>
    <oldFormula>'Head 018'!$1:$2</oldFormula>
  </rdn>
  <rdn rId="0" localSheetId="11" customView="1" name="Z_57AB6574_63F2_40B5_BA02_4B403D8BA163_.wvu.Cols" hidden="1" oldHidden="1">
    <formula>'Head 018'!$B:$B,'Head 018'!$D:$D,'Head 018'!$G:$G</formula>
    <oldFormula>'Head 018'!$B:$B,'Head 018'!$D:$D,'Head 018'!$G:$G</oldFormula>
  </rdn>
  <rdn rId="0" localSheetId="12" customView="1" name="Z_57AB6574_63F2_40B5_BA02_4B403D8BA163_.wvu.PrintArea" hidden="1" oldHidden="1">
    <formula>'Head 019'!$A$1:$G$8</formula>
    <oldFormula>'Head 019'!$A$1:$G$8</oldFormula>
  </rdn>
  <rdn rId="0" localSheetId="12" customView="1" name="Z_57AB6574_63F2_40B5_BA02_4B403D8BA163_.wvu.Cols" hidden="1" oldHidden="1">
    <formula>'Head 019'!$C:$C,'Head 019'!$F:$F</formula>
    <oldFormula>'Head 019'!$C:$C,'Head 019'!$F:$F</oldFormula>
  </rdn>
  <rdn rId="0" localSheetId="13" customView="1" name="Z_57AB6574_63F2_40B5_BA02_4B403D8BA163_.wvu.PrintArea" hidden="1" oldHidden="1">
    <formula>'Head 021'!$A$1:$G$17</formula>
    <oldFormula>'Head 021'!$A$1:$G$17</oldFormula>
  </rdn>
  <rdn rId="0" localSheetId="13" customView="1" name="Z_57AB6574_63F2_40B5_BA02_4B403D8BA163_.wvu.Rows" hidden="1" oldHidden="1">
    <formula>'Head 021'!$1:$1</formula>
    <oldFormula>'Head 021'!$1:$1</oldFormula>
  </rdn>
  <rdn rId="0" localSheetId="13" customView="1" name="Z_57AB6574_63F2_40B5_BA02_4B403D8BA163_.wvu.Cols" hidden="1" oldHidden="1">
    <formula>'Head 021'!$C:$C,'Head 021'!$F:$F</formula>
    <oldFormula>'Head 021'!$C:$C,'Head 021'!$F:$F</oldFormula>
  </rdn>
  <rdn rId="0" localSheetId="14" customView="1" name="Z_57AB6574_63F2_40B5_BA02_4B403D8BA163_.wvu.PrintArea" hidden="1" oldHidden="1">
    <formula>'Head 022'!$A$1:$G$24</formula>
    <oldFormula>'Head 022'!$A$1:$G$24</oldFormula>
  </rdn>
  <rdn rId="0" localSheetId="14" customView="1" name="Z_57AB6574_63F2_40B5_BA02_4B403D8BA163_.wvu.Rows" hidden="1" oldHidden="1">
    <formula>'Head 022'!$1:$1</formula>
    <oldFormula>'Head 022'!$1:$1</oldFormula>
  </rdn>
  <rdn rId="0" localSheetId="14" customView="1" name="Z_57AB6574_63F2_40B5_BA02_4B403D8BA163_.wvu.Cols" hidden="1" oldHidden="1">
    <formula>'Head 022'!$C:$C,'Head 022'!$F:$F</formula>
    <oldFormula>'Head 022'!$C:$C,'Head 022'!$F:$F</oldFormula>
  </rdn>
  <rdn rId="0" localSheetId="15" customView="1" name="Z_57AB6574_63F2_40B5_BA02_4B403D8BA163_.wvu.PrintArea" hidden="1" oldHidden="1">
    <formula>'Head 023'!$A$1:$G$32</formula>
    <oldFormula>'Head 023'!$A$1:$G$32</oldFormula>
  </rdn>
  <rdn rId="0" localSheetId="15" customView="1" name="Z_57AB6574_63F2_40B5_BA02_4B403D8BA163_.wvu.PrintTitles" hidden="1" oldHidden="1">
    <formula>'Head 023'!$1:$2</formula>
    <oldFormula>'Head 023'!$1:$2</oldFormula>
  </rdn>
  <rdn rId="0" localSheetId="15" customView="1" name="Z_57AB6574_63F2_40B5_BA02_4B403D8BA163_.wvu.Cols" hidden="1" oldHidden="1">
    <formula>'Head 023'!$C:$C,'Head 023'!$F:$F</formula>
    <oldFormula>'Head 023'!$C:$C,'Head 023'!$F:$F</oldFormula>
  </rdn>
  <rdn rId="0" localSheetId="16" customView="1" name="Z_57AB6574_63F2_40B5_BA02_4B403D8BA163_.wvu.PrintArea" hidden="1" oldHidden="1">
    <formula>'Head 028'!$A$1:$G$18</formula>
    <oldFormula>'Head 028'!$A$1:$G$18</oldFormula>
  </rdn>
  <rdn rId="0" localSheetId="16" customView="1" name="Z_57AB6574_63F2_40B5_BA02_4B403D8BA163_.wvu.Rows" hidden="1" oldHidden="1">
    <formula>'Head 028'!$1:$1</formula>
    <oldFormula>'Head 028'!$1:$1</oldFormula>
  </rdn>
  <rdn rId="0" localSheetId="16" customView="1" name="Z_57AB6574_63F2_40B5_BA02_4B403D8BA163_.wvu.Cols" hidden="1" oldHidden="1">
    <formula>'Head 028'!$C:$C,'Head 028'!$F:$F</formula>
    <oldFormula>'Head 028'!$C:$C,'Head 028'!$F:$F</oldFormula>
  </rdn>
  <rdn rId="0" localSheetId="17" customView="1" name="Z_57AB6574_63F2_40B5_BA02_4B403D8BA163_.wvu.PrintArea" hidden="1" oldHidden="1">
    <formula>'Head 029'!$A$1:$H$21</formula>
    <oldFormula>'Head 029'!$A$1:$H$21</oldFormula>
  </rdn>
  <rdn rId="0" localSheetId="17" customView="1" name="Z_57AB6574_63F2_40B5_BA02_4B403D8BA163_.wvu.Cols" hidden="1" oldHidden="1">
    <formula>'Head 029'!$B:$B,'Head 029'!$E:$F</formula>
    <oldFormula>'Head 029'!$B:$B,'Head 029'!$E:$F</oldFormula>
  </rdn>
  <rdn rId="0" localSheetId="18" customView="1" name="Z_57AB6574_63F2_40B5_BA02_4B403D8BA163_.wvu.PrintArea" hidden="1" oldHidden="1">
    <formula>'Head 030'!$A$1:$G$34</formula>
    <oldFormula>'Head 030'!$A$1:$G$34</oldFormula>
  </rdn>
  <rdn rId="0" localSheetId="18" customView="1" name="Z_57AB6574_63F2_40B5_BA02_4B403D8BA163_.wvu.PrintTitles" hidden="1" oldHidden="1">
    <formula>'Head 030'!$1:$2</formula>
    <oldFormula>'Head 030'!$1:$2</oldFormula>
  </rdn>
  <rdn rId="0" localSheetId="18" customView="1" name="Z_57AB6574_63F2_40B5_BA02_4B403D8BA163_.wvu.Cols" hidden="1" oldHidden="1">
    <formula>'Head 030'!$C:$C,'Head 030'!$F:$F</formula>
    <oldFormula>'Head 030'!$C:$C,'Head 030'!$F:$F</oldFormula>
  </rdn>
  <rdn rId="0" localSheetId="19" customView="1" name="Z_57AB6574_63F2_40B5_BA02_4B403D8BA163_.wvu.PrintArea" hidden="1" oldHidden="1">
    <formula>'Head 031'!$A$1:$G$9</formula>
    <oldFormula>'Head 031'!$A$1:$G$9</oldFormula>
  </rdn>
  <rdn rId="0" localSheetId="19" customView="1" name="Z_57AB6574_63F2_40B5_BA02_4B403D8BA163_.wvu.Cols" hidden="1" oldHidden="1">
    <formula>'Head 031'!$C:$C,'Head 031'!$F:$F</formula>
    <oldFormula>'Head 031'!$C:$C,'Head 031'!$F:$F</oldFormula>
  </rdn>
  <rdn rId="0" localSheetId="20" customView="1" name="Z_57AB6574_63F2_40B5_BA02_4B403D8BA163_.wvu.PrintArea" hidden="1" oldHidden="1">
    <formula>'Head 032'!$A$1:$G$72</formula>
    <oldFormula>'Head 032'!$A$1:$G$72</oldFormula>
  </rdn>
  <rdn rId="0" localSheetId="20" customView="1" name="Z_57AB6574_63F2_40B5_BA02_4B403D8BA163_.wvu.PrintTitles" hidden="1" oldHidden="1">
    <formula>'Head 032'!$1:$2</formula>
    <oldFormula>'Head 032'!$1:$2</oldFormula>
  </rdn>
  <rdn rId="0" localSheetId="20" customView="1" name="Z_57AB6574_63F2_40B5_BA02_4B403D8BA163_.wvu.Cols" hidden="1" oldHidden="1">
    <formula>'Head 032'!$C:$C,'Head 032'!$F:$F</formula>
    <oldFormula>'Head 032'!$C:$C,'Head 032'!$F:$F</oldFormula>
  </rdn>
  <rdn rId="0" localSheetId="21" customView="1" name="Z_57AB6574_63F2_40B5_BA02_4B403D8BA163_.wvu.PrintArea" hidden="1" oldHidden="1">
    <formula>'Head 033'!$A$1:$G$14</formula>
    <oldFormula>'Head 033'!$A$1:$G$14</oldFormula>
  </rdn>
  <rdn rId="0" localSheetId="21" customView="1" name="Z_57AB6574_63F2_40B5_BA02_4B403D8BA163_.wvu.Rows" hidden="1" oldHidden="1">
    <formula>'Head 033'!$1:$1</formula>
    <oldFormula>'Head 033'!$1:$1</oldFormula>
  </rdn>
  <rdn rId="0" localSheetId="21" customView="1" name="Z_57AB6574_63F2_40B5_BA02_4B403D8BA163_.wvu.Cols" hidden="1" oldHidden="1">
    <formula>'Head 033'!$C:$C,'Head 033'!$F:$F</formula>
    <oldFormula>'Head 033'!$C:$C,'Head 033'!$F:$F</oldFormula>
  </rdn>
  <rdn rId="0" localSheetId="22" customView="1" name="Z_57AB6574_63F2_40B5_BA02_4B403D8BA163_.wvu.PrintArea" hidden="1" oldHidden="1">
    <formula>'Head 035'!$A$1:$H$60</formula>
    <oldFormula>'Head 035'!$A$1:$H$60</oldFormula>
  </rdn>
  <rdn rId="0" localSheetId="22" customView="1" name="Z_57AB6574_63F2_40B5_BA02_4B403D8BA163_.wvu.PrintTitles" hidden="1" oldHidden="1">
    <formula>'Head 035'!$1:$2</formula>
    <oldFormula>'Head 035'!$1:$2</oldFormula>
  </rdn>
  <rdn rId="0" localSheetId="22" customView="1" name="Z_57AB6574_63F2_40B5_BA02_4B403D8BA163_.wvu.Cols" hidden="1" oldHidden="1">
    <formula>'Head 035'!$B:$B,'Head 035'!$D:$D,'Head 035'!$G:$G</formula>
    <oldFormula>'Head 035'!$B:$B,'Head 035'!$D:$D,'Head 035'!$G:$G</oldFormula>
  </rdn>
  <rdn rId="0" localSheetId="23" customView="1" name="Z_57AB6574_63F2_40B5_BA02_4B403D8BA163_.wvu.PrintArea" hidden="1" oldHidden="1">
    <formula>'Head 037'!$A$1:$H$39</formula>
    <oldFormula>'Head 037'!$A$1:$H$39</oldFormula>
  </rdn>
  <rdn rId="0" localSheetId="23" customView="1" name="Z_57AB6574_63F2_40B5_BA02_4B403D8BA163_.wvu.Cols" hidden="1" oldHidden="1">
    <formula>'Head 037'!$B:$B,'Head 037'!$D:$D,'Head 037'!$G:$G</formula>
    <oldFormula>'Head 037'!$B:$B,'Head 037'!$D:$D,'Head 037'!$G:$G</oldFormula>
  </rdn>
  <rdn rId="0" localSheetId="24" customView="1" name="Z_57AB6574_63F2_40B5_BA02_4B403D8BA163_.wvu.PrintArea" hidden="1" oldHidden="1">
    <formula>'Head 038'!$A$1:$H$64</formula>
    <oldFormula>'Head 038'!$A$1:$H$64</oldFormula>
  </rdn>
  <rdn rId="0" localSheetId="24" customView="1" name="Z_57AB6574_63F2_40B5_BA02_4B403D8BA163_.wvu.PrintTitles" hidden="1" oldHidden="1">
    <formula>'Head 038'!$1:$2</formula>
    <oldFormula>'Head 038'!$1:$2</oldFormula>
  </rdn>
  <rdn rId="0" localSheetId="24" customView="1" name="Z_57AB6574_63F2_40B5_BA02_4B403D8BA163_.wvu.Cols" hidden="1" oldHidden="1">
    <formula>'Head 038'!$A:$A,'Head 038'!$D:$D,'Head 038'!$G:$G</formula>
    <oldFormula>'Head 038'!$A:$A,'Head 038'!$D:$D,'Head 038'!$G:$G</oldFormula>
  </rdn>
  <rdn rId="0" localSheetId="25" customView="1" name="Z_57AB6574_63F2_40B5_BA02_4B403D8BA163_.wvu.PrintArea" hidden="1" oldHidden="1">
    <formula>'Head 040'!$A$1:$H$11</formula>
    <oldFormula>'Head 040'!$A$1:$H$11</oldFormula>
  </rdn>
  <rdn rId="0" localSheetId="25" customView="1" name="Z_57AB6574_63F2_40B5_BA02_4B403D8BA163_.wvu.Cols" hidden="1" oldHidden="1">
    <formula>'Head 040'!$B:$B,'Head 040'!$D:$D,'Head 040'!$G:$G</formula>
    <oldFormula>'Head 040'!$B:$B,'Head 040'!$D:$D,'Head 040'!$G:$G</oldFormula>
  </rdn>
  <rdn rId="0" localSheetId="26" customView="1" name="Z_57AB6574_63F2_40B5_BA02_4B403D8BA163_.wvu.PrintArea" hidden="1" oldHidden="1">
    <formula>'Head 048'!$A$1:$G$14</formula>
    <oldFormula>'Head 048'!$A$1:$G$14</oldFormula>
  </rdn>
  <rdn rId="0" localSheetId="26" customView="1" name="Z_57AB6574_63F2_40B5_BA02_4B403D8BA163_.wvu.Cols" hidden="1" oldHidden="1">
    <formula>'Head 048'!$C:$C,'Head 048'!$F:$F</formula>
    <oldFormula>'Head 048'!$C:$C,'Head 048'!$F:$F</oldFormula>
  </rdn>
  <rdn rId="0" localSheetId="27" customView="1" name="Z_57AB6574_63F2_40B5_BA02_4B403D8BA163_.wvu.PrintArea" hidden="1" oldHidden="1">
    <formula>'Head 049'!$A$1:$G$12</formula>
    <oldFormula>'Head 049'!$A$1:$G$12</oldFormula>
  </rdn>
  <rdn rId="0" localSheetId="27" customView="1" name="Z_57AB6574_63F2_40B5_BA02_4B403D8BA163_.wvu.Rows" hidden="1" oldHidden="1">
    <formula>'Head 049'!$1:$1</formula>
    <oldFormula>'Head 049'!$1:$1</oldFormula>
  </rdn>
  <rdn rId="0" localSheetId="27" customView="1" name="Z_57AB6574_63F2_40B5_BA02_4B403D8BA163_.wvu.Cols" hidden="1" oldHidden="1">
    <formula>'Head 049'!$C:$C,'Head 049'!$F:$F</formula>
    <oldFormula>'Head 049'!$C:$C,'Head 049'!$F:$F</oldFormula>
  </rdn>
  <rdn rId="0" localSheetId="28" customView="1" name="Z_57AB6574_63F2_40B5_BA02_4B403D8BA163_.wvu.PrintArea" hidden="1" oldHidden="1">
    <formula>'Head 051'!$A$1:$G$11</formula>
    <oldFormula>'Head 051'!$A$1:$G$11</oldFormula>
  </rdn>
  <rdn rId="0" localSheetId="28" customView="1" name="Z_57AB6574_63F2_40B5_BA02_4B403D8BA163_.wvu.Rows" hidden="1" oldHidden="1">
    <formula>'Head 051'!$1:$1</formula>
    <oldFormula>'Head 051'!$1:$1</oldFormula>
  </rdn>
  <rdn rId="0" localSheetId="28" customView="1" name="Z_57AB6574_63F2_40B5_BA02_4B403D8BA163_.wvu.Cols" hidden="1" oldHidden="1">
    <formula>'Head 051'!$C:$C,'Head 051'!$F:$F</formula>
    <oldFormula>'Head 051'!$C:$C,'Head 051'!$F:$F</oldFormula>
  </rdn>
  <rdn rId="0" localSheetId="29" customView="1" name="Z_57AB6574_63F2_40B5_BA02_4B403D8BA163_.wvu.PrintArea" hidden="1" oldHidden="1">
    <formula>'Head 053'!$A$1:$G$10</formula>
    <oldFormula>'Head 053'!$A$1:$G$10</oldFormula>
  </rdn>
  <rdn rId="0" localSheetId="29" customView="1" name="Z_57AB6574_63F2_40B5_BA02_4B403D8BA163_.wvu.Rows" hidden="1" oldHidden="1">
    <formula>'Head 053'!$1:$1</formula>
    <oldFormula>'Head 053'!$1:$1</oldFormula>
  </rdn>
  <rdn rId="0" localSheetId="29" customView="1" name="Z_57AB6574_63F2_40B5_BA02_4B403D8BA163_.wvu.Cols" hidden="1" oldHidden="1">
    <formula>'Head 053'!$C:$C,'Head 053'!$F:$F</formula>
    <oldFormula>'Head 053'!$C:$C,'Head 053'!$F:$F</oldFormula>
  </rdn>
  <rdn rId="0" localSheetId="30" customView="1" name="Z_57AB6574_63F2_40B5_BA02_4B403D8BA163_.wvu.PrintArea" hidden="1" oldHidden="1">
    <formula>'Head 054'!$A$1:$F$22</formula>
    <oldFormula>'Head 054'!$A$1:$F$22</oldFormula>
  </rdn>
  <rdn rId="0" localSheetId="30" customView="1" name="Z_57AB6574_63F2_40B5_BA02_4B403D8BA163_.wvu.Rows" hidden="1" oldHidden="1">
    <formula>'Head 054'!$1:$1</formula>
    <oldFormula>'Head 054'!$1:$1</oldFormula>
  </rdn>
  <rdn rId="0" localSheetId="30" customView="1" name="Z_57AB6574_63F2_40B5_BA02_4B403D8BA163_.wvu.Cols" hidden="1" oldHidden="1">
    <formula>'Head 054'!$E:$E</formula>
    <oldFormula>'Head 054'!$E:$E</oldFormula>
  </rdn>
  <rdn rId="0" localSheetId="31" customView="1" name="Z_57AB6574_63F2_40B5_BA02_4B403D8BA163_.wvu.PrintArea" hidden="1" oldHidden="1">
    <formula>'Head 056'!$A$1:$H$48</formula>
    <oldFormula>'Head 056'!$A$1:$H$48</oldFormula>
  </rdn>
  <rdn rId="0" localSheetId="31" customView="1" name="Z_57AB6574_63F2_40B5_BA02_4B403D8BA163_.wvu.Rows" hidden="1" oldHidden="1">
    <formula>'Head 056'!$28:$36</formula>
    <oldFormula>'Head 056'!$28:$36</oldFormula>
  </rdn>
  <rdn rId="0" localSheetId="31" customView="1" name="Z_57AB6574_63F2_40B5_BA02_4B403D8BA163_.wvu.Cols" hidden="1" oldHidden="1">
    <formula>'Head 056'!$C:$C,'Head 056'!$F:$F</formula>
    <oldFormula>'Head 056'!$C:$C,'Head 056'!$F:$F</oldFormula>
  </rdn>
  <rdn rId="0" localSheetId="32" customView="1" name="Z_57AB6574_63F2_40B5_BA02_4B403D8BA163_.wvu.PrintArea" hidden="1" oldHidden="1">
    <formula>'Head 057'!$A$1:$G$26</formula>
    <oldFormula>'Head 057'!$A$1:$G$26</oldFormula>
  </rdn>
  <rdn rId="0" localSheetId="32" customView="1" name="Z_57AB6574_63F2_40B5_BA02_4B403D8BA163_.wvu.PrintTitles" hidden="1" oldHidden="1">
    <formula>'Head 057'!$1:$2</formula>
    <oldFormula>'Head 057'!$1:$2</oldFormula>
  </rdn>
  <rdn rId="0" localSheetId="32" customView="1" name="Z_57AB6574_63F2_40B5_BA02_4B403D8BA163_.wvu.Rows" hidden="1" oldHidden="1">
    <formula>'Head 057'!$28:$29,'Head 057'!$32:$35</formula>
    <oldFormula>'Head 057'!$28:$29,'Head 057'!$32:$35</oldFormula>
  </rdn>
  <rdn rId="0" localSheetId="32" customView="1" name="Z_57AB6574_63F2_40B5_BA02_4B403D8BA163_.wvu.Cols" hidden="1" oldHidden="1">
    <formula>'Head 057'!$C:$C,'Head 057'!$F:$F</formula>
    <oldFormula>'Head 057'!$C:$C,'Head 057'!$F:$F</oldFormula>
  </rdn>
  <rdn rId="0" localSheetId="33" customView="1" name="Z_57AB6574_63F2_40B5_BA02_4B403D8BA163_.wvu.PrintArea" hidden="1" oldHidden="1">
    <formula>'Head 058'!$A$1:$G$33</formula>
    <oldFormula>'Head 058'!$A$1:$G$33</oldFormula>
  </rdn>
  <rdn rId="0" localSheetId="33" customView="1" name="Z_57AB6574_63F2_40B5_BA02_4B403D8BA163_.wvu.PrintTitles" hidden="1" oldHidden="1">
    <formula>'Head 058'!$1:$2</formula>
    <oldFormula>'Head 058'!$1:$2</oldFormula>
  </rdn>
  <rdn rId="0" localSheetId="33" customView="1" name="Z_57AB6574_63F2_40B5_BA02_4B403D8BA163_.wvu.Rows" hidden="1" oldHidden="1">
    <formula>'Head 058'!$36:$45</formula>
    <oldFormula>'Head 058'!$36:$45</oldFormula>
  </rdn>
  <rdn rId="0" localSheetId="33" customView="1" name="Z_57AB6574_63F2_40B5_BA02_4B403D8BA163_.wvu.Cols" hidden="1" oldHidden="1">
    <formula>'Head 058'!$C:$C,'Head 058'!$F:$F</formula>
  </rdn>
  <rdn rId="0" localSheetId="34" customView="1" name="Z_57AB6574_63F2_40B5_BA02_4B403D8BA163_.wvu.PrintArea" hidden="1" oldHidden="1">
    <formula>'Head 060'!$A$1:$G$13</formula>
    <oldFormula>'Head 060'!$A$1:$G$13</oldFormula>
  </rdn>
  <rdn rId="0" localSheetId="34" customView="1" name="Z_57AB6574_63F2_40B5_BA02_4B403D8BA163_.wvu.Rows" hidden="1" oldHidden="1">
    <formula>'Head 060'!$1:$1</formula>
    <oldFormula>'Head 060'!$1:$1</oldFormula>
  </rdn>
  <rdn rId="0" localSheetId="34" customView="1" name="Z_57AB6574_63F2_40B5_BA02_4B403D8BA163_.wvu.Cols" hidden="1" oldHidden="1">
    <formula>'Head 060'!$C:$C,'Head 060'!$F:$F</formula>
    <oldFormula>'Head 060'!$C:$C,'Head 060'!$F:$F</oldFormula>
  </rdn>
  <rdn rId="0" localSheetId="35" customView="1" name="Z_57AB6574_63F2_40B5_BA02_4B403D8BA163_.wvu.PrintArea" hidden="1" oldHidden="1">
    <formula>'Head 065'!$A$1:$G$30</formula>
    <oldFormula>'Head 065'!$A$1:$G$30</oldFormula>
  </rdn>
  <rdn rId="0" localSheetId="35" customView="1" name="Z_57AB6574_63F2_40B5_BA02_4B403D8BA163_.wvu.Cols" hidden="1" oldHidden="1">
    <formula>'Head 065'!$C:$C,'Head 065'!$F:$F</formula>
    <oldFormula>'Head 065'!$C:$C,'Head 065'!$F:$F</oldFormula>
  </rdn>
  <rdn rId="0" localSheetId="36" customView="1" name="Z_57AB6574_63F2_40B5_BA02_4B403D8BA163_.wvu.PrintArea" hidden="1" oldHidden="1">
    <formula>'Head 70'!$A$1:$G$11</formula>
    <oldFormula>'Head 70'!$A$1:$G$11</oldFormula>
  </rdn>
  <rdn rId="0" localSheetId="36" customView="1" name="Z_57AB6574_63F2_40B5_BA02_4B403D8BA163_.wvu.Rows" hidden="1" oldHidden="1">
    <formula>'Head 70'!$1:$1</formula>
    <oldFormula>'Head 70'!$1:$1</oldFormula>
  </rdn>
  <rdn rId="0" localSheetId="36" customView="1" name="Z_57AB6574_63F2_40B5_BA02_4B403D8BA163_.wvu.Cols" hidden="1" oldHidden="1">
    <formula>'Head 70'!$C:$C,'Head 70'!$F:$F</formula>
    <oldFormula>'Head 70'!$C:$C,'Head 70'!$F:$F</oldFormula>
  </rdn>
  <rdn rId="0" localSheetId="37" customView="1" name="Z_57AB6574_63F2_40B5_BA02_4B403D8BA163_.wvu.PrintArea" hidden="1" oldHidden="1">
    <formula>'Head 072'!$A$1:$G$9</formula>
    <oldFormula>'Head 072'!$A$1:$G$9</oldFormula>
  </rdn>
  <rdn rId="0" localSheetId="37" customView="1" name="Z_57AB6574_63F2_40B5_BA02_4B403D8BA163_.wvu.Rows" hidden="1" oldHidden="1">
    <formula>'Head 072'!$1:$1</formula>
    <oldFormula>'Head 072'!$1:$1</oldFormula>
  </rdn>
  <rdn rId="0" localSheetId="37" customView="1" name="Z_57AB6574_63F2_40B5_BA02_4B403D8BA163_.wvu.Cols" hidden="1" oldHidden="1">
    <formula>'Head 072'!$C:$C,'Head 072'!$F:$F</formula>
    <oldFormula>'Head 072'!$C:$C,'Head 072'!$F:$F</oldFormula>
  </rdn>
  <rdn rId="0" localSheetId="38" customView="1" name="Z_57AB6574_63F2_40B5_BA02_4B403D8BA163_.wvu.PrintArea" hidden="1" oldHidden="1">
    <formula>'Head 073'!$A$1:$G$33</formula>
    <oldFormula>'Head 073'!$A$1:$G$33</oldFormula>
  </rdn>
  <rdn rId="0" localSheetId="38" customView="1" name="Z_57AB6574_63F2_40B5_BA02_4B403D8BA163_.wvu.PrintTitles" hidden="1" oldHidden="1">
    <formula>'Head 073'!$1:$2</formula>
    <oldFormula>'Head 073'!$1:$2</oldFormula>
  </rdn>
  <rdn rId="0" localSheetId="38" customView="1" name="Z_57AB6574_63F2_40B5_BA02_4B403D8BA163_.wvu.Cols" hidden="1" oldHidden="1">
    <formula>'Head 073'!$C:$C,'Head 073'!$F:$F,'Head 073'!$H:$H</formula>
    <oldFormula>'Head 073'!$C:$C,'Head 073'!$F:$F,'Head 073'!$H:$H</oldFormula>
  </rdn>
  <rdn rId="0" localSheetId="39" customView="1" name="Z_57AB6574_63F2_40B5_BA02_4B403D8BA163_.wvu.PrintArea" hidden="1" oldHidden="1">
    <formula>'Head 074'!$A$1:$G$11</formula>
    <oldFormula>'Head 074'!$A$1:$G$11</oldFormula>
  </rdn>
  <rdn rId="0" localSheetId="39" customView="1" name="Z_57AB6574_63F2_40B5_BA02_4B403D8BA163_.wvu.Rows" hidden="1" oldHidden="1">
    <formula>'Head 074'!$1:$1</formula>
    <oldFormula>'Head 074'!$1:$1</oldFormula>
  </rdn>
  <rdn rId="0" localSheetId="39" customView="1" name="Z_57AB6574_63F2_40B5_BA02_4B403D8BA163_.wvu.Cols" hidden="1" oldHidden="1">
    <formula>'Head 074'!$C:$C,'Head 074'!$F:$F</formula>
    <oldFormula>'Head 074'!$C:$C,'Head 074'!$F:$F</oldFormula>
  </rdn>
  <rdn rId="0" localSheetId="40" customView="1" name="Z_57AB6574_63F2_40B5_BA02_4B403D8BA163_.wvu.PrintArea" hidden="1" oldHidden="1">
    <formula>'Head 007 - Capex'!$A$1:$G$8</formula>
    <oldFormula>'Head 007 - Capex'!$A$1:$G$8</oldFormula>
  </rdn>
  <rdn rId="0" localSheetId="40" customView="1" name="Z_57AB6574_63F2_40B5_BA02_4B403D8BA163_.wvu.Cols" hidden="1" oldHidden="1">
    <formula>'Head 007 - Capex'!$C:$C,'Head 007 - Capex'!$F:$F</formula>
    <oldFormula>'Head 007 - Capex'!$C:$C,'Head 007 - Capex'!$F:$F</oldFormula>
  </rdn>
  <rdn rId="0" localSheetId="41" customView="1" name="Z_57AB6574_63F2_40B5_BA02_4B403D8BA163_.wvu.PrintArea" hidden="1" oldHidden="1">
    <formula>'Head 021 - Capex'!$A$1:$G$13</formula>
    <oldFormula>'Head 021 - Capex'!$A$1:$G$13</oldFormula>
  </rdn>
  <rdn rId="0" localSheetId="41" customView="1" name="Z_57AB6574_63F2_40B5_BA02_4B403D8BA163_.wvu.Rows" hidden="1" oldHidden="1">
    <formula>'Head 021 - Capex'!$1:$1</formula>
    <oldFormula>'Head 021 - Capex'!$1:$1</oldFormula>
  </rdn>
  <rdn rId="0" localSheetId="41" customView="1" name="Z_57AB6574_63F2_40B5_BA02_4B403D8BA163_.wvu.Cols" hidden="1" oldHidden="1">
    <formula>'Head 021 - Capex'!$C:$C,'Head 021 - Capex'!$F:$F</formula>
    <oldFormula>'Head 021 - Capex'!$C:$C,'Head 021 - Capex'!$F:$F</oldFormula>
  </rdn>
  <rdn rId="0" localSheetId="42" customView="1" name="Z_57AB6574_63F2_40B5_BA02_4B403D8BA163_.wvu.PrintArea" hidden="1" oldHidden="1">
    <formula>'Head 023 - Capex'!$A$1:$G$9</formula>
    <oldFormula>'Head 023 - Capex'!$A$1:$G$9</oldFormula>
  </rdn>
  <rdn rId="0" localSheetId="42" customView="1" name="Z_57AB6574_63F2_40B5_BA02_4B403D8BA163_.wvu.Rows" hidden="1" oldHidden="1">
    <formula>'Head 023 - Capex'!$1:$1</formula>
    <oldFormula>'Head 023 - Capex'!$1:$1</oldFormula>
  </rdn>
  <rdn rId="0" localSheetId="42" customView="1" name="Z_57AB6574_63F2_40B5_BA02_4B403D8BA163_.wvu.Cols" hidden="1" oldHidden="1">
    <formula>'Head 023 - Capex'!$C:$C,'Head 023 - Capex'!$F:$F</formula>
    <oldFormula>'Head 023 - Capex'!$C:$C,'Head 023 - Capex'!$F:$F</oldFormula>
  </rdn>
  <rdn rId="0" localSheetId="43" customView="1" name="Z_57AB6574_63F2_40B5_BA02_4B403D8BA163_.wvu.PrintArea" hidden="1" oldHidden="1">
    <formula>'Head 029 - Capex '!$A$1:$I$20</formula>
    <oldFormula>'Head 029 - Capex '!$A$1:$I$20</oldFormula>
  </rdn>
  <rdn rId="0" localSheetId="43" customView="1" name="Z_57AB6574_63F2_40B5_BA02_4B403D8BA163_.wvu.Cols" hidden="1" oldHidden="1">
    <formula>'Head 029 - Capex '!$B:$B,'Head 029 - Capex '!$D:$D,'Head 029 - Capex '!$F:$F,'Head 029 - Capex '!$H:$H</formula>
    <oldFormula>'Head 029 - Capex '!$B:$B,'Head 029 - Capex '!$D:$D,'Head 029 - Capex '!$F:$F,'Head 029 - Capex '!$H:$H</oldFormula>
  </rdn>
  <rdn rId="0" localSheetId="44" customView="1" name="Z_57AB6574_63F2_40B5_BA02_4B403D8BA163_.wvu.PrintArea" hidden="1" oldHidden="1">
    <formula>'Head 032 - Capex'!$A$1:$G$20</formula>
    <oldFormula>'Head 032 - Capex'!$A$1:$G$20</oldFormula>
  </rdn>
  <rdn rId="0" localSheetId="44" customView="1" name="Z_57AB6574_63F2_40B5_BA02_4B403D8BA163_.wvu.PrintTitles" hidden="1" oldHidden="1">
    <formula>'Head 032 - Capex'!$1:$2</formula>
    <oldFormula>'Head 032 - Capex'!$1:$2</oldFormula>
  </rdn>
  <rdn rId="0" localSheetId="44" customView="1" name="Z_57AB6574_63F2_40B5_BA02_4B403D8BA163_.wvu.Cols" hidden="1" oldHidden="1">
    <formula>'Head 032 - Capex'!$C:$C,'Head 032 - Capex'!$F:$F</formula>
    <oldFormula>'Head 032 - Capex'!$C:$C,'Head 032 - Capex'!$F:$F</oldFormula>
  </rdn>
  <rdn rId="0" localSheetId="45" customView="1" name="Z_57AB6574_63F2_40B5_BA02_4B403D8BA163_.wvu.PrintArea" hidden="1" oldHidden="1">
    <formula>'Head 033 - Capex'!$A$1:$G$21</formula>
    <oldFormula>'Head 033 - Capex'!$A$1:$G$21</oldFormula>
  </rdn>
  <rdn rId="0" localSheetId="45" customView="1" name="Z_57AB6574_63F2_40B5_BA02_4B403D8BA163_.wvu.Rows" hidden="1" oldHidden="1">
    <formula>'Head 033 - Capex'!$1:$1</formula>
    <oldFormula>'Head 033 - Capex'!$1:$1</oldFormula>
  </rdn>
  <rdn rId="0" localSheetId="45" customView="1" name="Z_57AB6574_63F2_40B5_BA02_4B403D8BA163_.wvu.Cols" hidden="1" oldHidden="1">
    <formula>'Head 033 - Capex'!$C:$C,'Head 033 - Capex'!$F:$F</formula>
    <oldFormula>'Head 033 - Capex'!$C:$C,'Head 033 - Capex'!$F:$F</oldFormula>
  </rdn>
  <rdn rId="0" localSheetId="46" customView="1" name="Z_57AB6574_63F2_40B5_BA02_4B403D8BA163_.wvu.PrintArea" hidden="1" oldHidden="1">
    <formula>'Head 038 - Capex'!$A$1:$H$19</formula>
    <oldFormula>'Head 038 - Capex'!$A$1:$H$19</oldFormula>
  </rdn>
  <rdn rId="0" localSheetId="46" customView="1" name="Z_57AB6574_63F2_40B5_BA02_4B403D8BA163_.wvu.Rows" hidden="1" oldHidden="1">
    <formula>'Head 038 - Capex'!$1:$1</formula>
    <oldFormula>'Head 038 - Capex'!$1:$1</oldFormula>
  </rdn>
  <rdn rId="0" localSheetId="46" customView="1" name="Z_57AB6574_63F2_40B5_BA02_4B403D8BA163_.wvu.Cols" hidden="1" oldHidden="1">
    <formula>'Head 038 - Capex'!$B:$B,'Head 038 - Capex'!$D:$D,'Head 038 - Capex'!$G:$G</formula>
    <oldFormula>'Head 038 - Capex'!$B:$B,'Head 038 - Capex'!$D:$D,'Head 038 - Capex'!$G:$G</oldFormula>
  </rdn>
  <rdn rId="0" localSheetId="47" customView="1" name="Z_57AB6574_63F2_40B5_BA02_4B403D8BA163_.wvu.PrintArea" hidden="1" oldHidden="1">
    <formula>'Head 040 - Capex'!$A$1:$G$10</formula>
    <oldFormula>'Head 040 - Capex'!$A$1:$G$10</oldFormula>
  </rdn>
  <rdn rId="0" localSheetId="47" customView="1" name="Z_57AB6574_63F2_40B5_BA02_4B403D8BA163_.wvu.Cols" hidden="1" oldHidden="1">
    <formula>'Head 040 - Capex'!$C:$C,'Head 040 - Capex'!$F:$F</formula>
    <oldFormula>'Head 040 - Capex'!$C:$C,'Head 040 - Capex'!$F:$F</oldFormula>
  </rdn>
  <rdn rId="0" localSheetId="48" customView="1" name="Z_57AB6574_63F2_40B5_BA02_4B403D8BA163_.wvu.PrintArea" hidden="1" oldHidden="1">
    <formula>'Head 056 - Capex'!$A$1:$G$16</formula>
    <oldFormula>'Head 056 - Capex'!$A$1:$G$16</oldFormula>
  </rdn>
  <rdn rId="0" localSheetId="48" customView="1" name="Z_57AB6574_63F2_40B5_BA02_4B403D8BA163_.wvu.Rows" hidden="1" oldHidden="1">
    <formula>'Head 056 - Capex'!$18:$67</formula>
    <oldFormula>'Head 056 - Capex'!$18:$67</oldFormula>
  </rdn>
  <rdn rId="0" localSheetId="48" customView="1" name="Z_57AB6574_63F2_40B5_BA02_4B403D8BA163_.wvu.Cols" hidden="1" oldHidden="1">
    <formula>'Head 056 - Capex'!$C:$C,'Head 056 - Capex'!$F:$F</formula>
    <oldFormula>'Head 056 - Capex'!$C:$C,'Head 056 - Capex'!$F:$F</oldFormula>
  </rdn>
  <rdn rId="0" localSheetId="49" customView="1" name="Z_57AB6574_63F2_40B5_BA02_4B403D8BA163_.wvu.PrintArea" hidden="1" oldHidden="1">
    <formula>'Head 073 - Capex'!$A$1:$G$11</formula>
    <oldFormula>'Head 073 - Capex'!$A$1:$G$11</oldFormula>
  </rdn>
  <rdn rId="0" localSheetId="49" customView="1" name="Z_57AB6574_63F2_40B5_BA02_4B403D8BA163_.wvu.Rows" hidden="1" oldHidden="1">
    <formula>'Head 073 - Capex'!$1:$1</formula>
    <oldFormula>'Head 073 - Capex'!$1:$1</oldFormula>
  </rdn>
  <rdn rId="0" localSheetId="49" customView="1" name="Z_57AB6574_63F2_40B5_BA02_4B403D8BA163_.wvu.Cols" hidden="1" oldHidden="1">
    <formula>'Head 073 - Capex'!$C:$C,'Head 073 - Capex'!$F:$F,'Head 073 - Capex'!$H:$H</formula>
    <oldFormula>'Head 073 - Capex'!$C:$C,'Head 073 - Capex'!$F:$F,'Head 073 - Capex'!$H:$H</oldFormula>
  </rdn>
  <rdn rId="0" localSheetId="50" customView="1" name="Z_57AB6574_63F2_40B5_BA02_4B403D8BA163_.wvu.PrintArea" hidden="1" oldHidden="1">
    <formula>AMMC!$A$1:$G$27</formula>
    <oldFormula>AMMC!$A$1:$G$27</oldFormula>
  </rdn>
  <rdn rId="0" localSheetId="50" customView="1" name="Z_57AB6574_63F2_40B5_BA02_4B403D8BA163_.wvu.PrintTitles" hidden="1" oldHidden="1">
    <formula>AMMC!$1:$2</formula>
    <oldFormula>AMMC!$1:$2</oldFormula>
  </rdn>
  <rdn rId="0" localSheetId="50" customView="1" name="Z_57AB6574_63F2_40B5_BA02_4B403D8BA163_.wvu.Cols" hidden="1" oldHidden="1">
    <formula>AMMC!$C:$C,AMMC!$F:$F</formula>
    <oldFormula>AMMC!$C:$C,AMMC!$F:$F</oldFormula>
  </rdn>
  <rdn rId="0" localSheetId="51" customView="1" name="Z_57AB6574_63F2_40B5_BA02_4B403D8BA163_.wvu.PrintArea" hidden="1" oldHidden="1">
    <formula>'Broadcasting Corp.'!$A$1:$G$52</formula>
    <oldFormula>'Broadcasting Corp.'!$A$1:$G$52</oldFormula>
  </rdn>
  <rdn rId="0" localSheetId="51" customView="1" name="Z_57AB6574_63F2_40B5_BA02_4B403D8BA163_.wvu.PrintTitles" hidden="1" oldHidden="1">
    <formula>'Broadcasting Corp.'!$1:$2</formula>
    <oldFormula>'Broadcasting Corp.'!$1:$2</oldFormula>
  </rdn>
  <rdn rId="0" localSheetId="51" customView="1" name="Z_57AB6574_63F2_40B5_BA02_4B403D8BA163_.wvu.Cols" hidden="1" oldHidden="1">
    <formula>'Broadcasting Corp.'!$C:$C,'Broadcasting Corp.'!$F:$F</formula>
    <oldFormula>'Broadcasting Corp.'!$C:$C,'Broadcasting Corp.'!$F:$F</oldFormula>
  </rdn>
  <rdn rId="0" localSheetId="52" customView="1" name="Z_57AB6574_63F2_40B5_BA02_4B403D8BA163_.wvu.PrintArea" hidden="1" oldHidden="1">
    <formula>DPMR!$A$1:$G$22</formula>
    <oldFormula>DPMR!$A$1:$G$22</oldFormula>
  </rdn>
  <rdn rId="0" localSheetId="52" customView="1" name="Z_57AB6574_63F2_40B5_BA02_4B403D8BA163_.wvu.Rows" hidden="1" oldHidden="1">
    <formula>DPMR!$1:$1</formula>
    <oldFormula>DPMR!$1:$1</oldFormula>
  </rdn>
  <rdn rId="0" localSheetId="52" customView="1" name="Z_57AB6574_63F2_40B5_BA02_4B403D8BA163_.wvu.Cols" hidden="1" oldHidden="1">
    <formula>DPMR!$C:$C,DPMR!$F:$F</formula>
    <oldFormula>DPMR!$C:$C,DPMR!$F:$F</oldFormula>
  </rdn>
  <rdn rId="0" localSheetId="53" customView="1" name="Z_57AB6574_63F2_40B5_BA02_4B403D8BA163_.wvu.PrintArea" hidden="1" oldHidden="1">
    <formula>DRA!$A$1:$G$627</formula>
    <oldFormula>DRA!$A$1:$G$627</oldFormula>
  </rdn>
  <rdn rId="0" localSheetId="53" customView="1" name="Z_57AB6574_63F2_40B5_BA02_4B403D8BA163_.wvu.PrintTitles" hidden="1" oldHidden="1">
    <formula>DRA!$1:$2</formula>
    <oldFormula>DRA!$1:$2</oldFormula>
  </rdn>
  <rdn rId="0" localSheetId="53" customView="1" name="Z_57AB6574_63F2_40B5_BA02_4B403D8BA163_.wvu.Cols" hidden="1" oldHidden="1">
    <formula>DRA!$C:$C,DRA!$F:$F</formula>
    <oldFormula>DRA!$C:$C,DRA!$F:$F</oldFormula>
  </rdn>
  <rdn rId="0" localSheetId="53" customView="1" name="Z_57AB6574_63F2_40B5_BA02_4B403D8BA163_.wvu.FilterData" hidden="1" oldHidden="1">
    <formula>DRA!$A$1:$G$626</formula>
    <oldFormula>DRA!$A$1:$G$626</oldFormula>
  </rdn>
  <rdn rId="0" localSheetId="54" customView="1" name="Z_57AB6574_63F2_40B5_BA02_4B403D8BA163_.wvu.PrintArea" hidden="1" oldHidden="1">
    <formula>NHIA!$A$1:$G$13</formula>
    <oldFormula>NHIA!$A$1:$G$13</oldFormula>
  </rdn>
  <rdn rId="0" localSheetId="54" customView="1" name="Z_57AB6574_63F2_40B5_BA02_4B403D8BA163_.wvu.Rows" hidden="1" oldHidden="1">
    <formula>NHIA!$1:$1</formula>
    <oldFormula>NHIA!$1:$1</oldFormula>
  </rdn>
  <rdn rId="0" localSheetId="54" customView="1" name="Z_57AB6574_63F2_40B5_BA02_4B403D8BA163_.wvu.Cols" hidden="1" oldHidden="1">
    <formula>NHIA!$C:$C,NHIA!$F:$F</formula>
    <oldFormula>NHIA!$C:$C,NHIA!$F:$F</oldFormula>
  </rdn>
  <rdn rId="0" localSheetId="55" customView="1" name="Z_57AB6574_63F2_40B5_BA02_4B403D8BA163_.wvu.PrintArea" hidden="1" oldHidden="1">
    <formula>NSA!$A$1:$G$13</formula>
    <oldFormula>NSA!$A$1:$G$13</oldFormula>
  </rdn>
  <rdn rId="0" localSheetId="55" customView="1" name="Z_57AB6574_63F2_40B5_BA02_4B403D8BA163_.wvu.Rows" hidden="1" oldHidden="1">
    <formula>NSA!$1:$1</formula>
    <oldFormula>NSA!$1:$1</oldFormula>
  </rdn>
  <rdn rId="0" localSheetId="55" customView="1" name="Z_57AB6574_63F2_40B5_BA02_4B403D8BA163_.wvu.Cols" hidden="1" oldHidden="1">
    <formula>NSA!$C:$C,NSA!$F:$F</formula>
    <oldFormula>NSA!$C:$C,NSA!$F:$F</oldFormula>
  </rdn>
  <rdn rId="0" localSheetId="56" customView="1" name="Z_57AB6574_63F2_40B5_BA02_4B403D8BA163_.wvu.PrintArea" hidden="1" oldHidden="1">
    <formula>'UB '!$A$1:$G$325</formula>
    <oldFormula>'UB '!$A$1:$G$325</oldFormula>
  </rdn>
  <rdn rId="0" localSheetId="56" customView="1" name="Z_57AB6574_63F2_40B5_BA02_4B403D8BA163_.wvu.PrintTitles" hidden="1" oldHidden="1">
    <formula>'UB '!$1:$2</formula>
    <oldFormula>'UB '!$1:$2</oldFormula>
  </rdn>
  <rdn rId="0" localSheetId="56" customView="1" name="Z_57AB6574_63F2_40B5_BA02_4B403D8BA163_.wvu.Cols" hidden="1" oldHidden="1">
    <formula>'UB '!$C:$C,'UB '!$F:$F</formula>
    <oldFormula>'UB '!$C:$C,'UB '!$F:$F</oldFormula>
  </rdn>
  <rdn rId="0" localSheetId="56" customView="1" name="Z_57AB6574_63F2_40B5_BA02_4B403D8BA163_.wvu.FilterData" hidden="1" oldHidden="1">
    <formula>'UB '!$A$1:$G$325</formula>
    <oldFormula>'UB '!$A$1:$G$325</oldFormula>
  </rdn>
  <rdn rId="0" localSheetId="57" customView="1" name="Z_57AB6574_63F2_40B5_BA02_4B403D8BA163_.wvu.PrintArea" hidden="1" oldHidden="1">
    <formula>BTVI!$A$1:$G$31</formula>
    <oldFormula>BTVI!$A$1:$G$31</oldFormula>
  </rdn>
  <rdn rId="0" localSheetId="57" customView="1" name="Z_57AB6574_63F2_40B5_BA02_4B403D8BA163_.wvu.PrintTitles" hidden="1" oldHidden="1">
    <formula>BTVI!$1:$2</formula>
    <oldFormula>BTVI!$1:$2</oldFormula>
  </rdn>
  <rdn rId="0" localSheetId="57" customView="1" name="Z_57AB6574_63F2_40B5_BA02_4B403D8BA163_.wvu.Cols" hidden="1" oldHidden="1">
    <formula>BTVI!$C:$C,BTVI!$F:$F</formula>
    <oldFormula>BTVI!$C:$C,BTVI!$F:$F</oldFormula>
  </rdn>
  <rdn rId="0" localSheetId="58" customView="1" name="Z_57AB6574_63F2_40B5_BA02_4B403D8BA163_.wvu.PrintArea" hidden="1" oldHidden="1">
    <formula>BAIC!$A$1:$G$24</formula>
    <oldFormula>BAIC!$A$1:$G$24</oldFormula>
  </rdn>
  <rdn rId="0" localSheetId="58" customView="1" name="Z_57AB6574_63F2_40B5_BA02_4B403D8BA163_.wvu.Rows" hidden="1" oldHidden="1">
    <formula>BAIC!$1:$1</formula>
    <oldFormula>BAIC!$1:$1</oldFormula>
  </rdn>
  <rdn rId="0" localSheetId="58" customView="1" name="Z_57AB6574_63F2_40B5_BA02_4B403D8BA163_.wvu.Cols" hidden="1" oldHidden="1">
    <formula>BAIC!$C:$C,BAIC!$F:$F</formula>
    <oldFormula>BAIC!$C:$C,BAIC!$F:$F</oldFormula>
  </rdn>
  <rdn rId="0" localSheetId="59" customView="1" name="Z_57AB6574_63F2_40B5_BA02_4B403D8BA163_.wvu.PrintArea" hidden="1" oldHidden="1">
    <formula>NFS!$A$1:$G$88</formula>
    <oldFormula>NFS!$A$1:$G$88</oldFormula>
  </rdn>
  <rdn rId="0" localSheetId="59" customView="1" name="Z_57AB6574_63F2_40B5_BA02_4B403D8BA163_.wvu.PrintTitles" hidden="1" oldHidden="1">
    <formula>NFS!$1:$2</formula>
    <oldFormula>NFS!$1:$2</oldFormula>
  </rdn>
  <rdn rId="0" localSheetId="59" customView="1" name="Z_57AB6574_63F2_40B5_BA02_4B403D8BA163_.wvu.Cols" hidden="1" oldHidden="1">
    <formula>NFS!$C:$C,NFS!$F:$F</formula>
    <oldFormula>NFS!$C:$C,NFS!$F:$F</oldFormula>
  </rdn>
  <rdn rId="0" localSheetId="60" customView="1" name="Z_57AB6574_63F2_40B5_BA02_4B403D8BA163_.wvu.PrintArea" hidden="1" oldHidden="1">
    <formula>'Hotel Corp.'!$A$1:$G$10</formula>
    <oldFormula>'Hotel Corp.'!$A$1:$G$10</oldFormula>
  </rdn>
  <rdn rId="0" localSheetId="60" customView="1" name="Z_57AB6574_63F2_40B5_BA02_4B403D8BA163_.wvu.Rows" hidden="1" oldHidden="1">
    <formula>'Hotel Corp.'!$1:$1</formula>
    <oldFormula>'Hotel Corp.'!$1:$1</oldFormula>
  </rdn>
  <rdn rId="0" localSheetId="60" customView="1" name="Z_57AB6574_63F2_40B5_BA02_4B403D8BA163_.wvu.Cols" hidden="1" oldHidden="1">
    <formula>'Hotel Corp.'!$C:$C,'Hotel Corp.'!$F:$F</formula>
    <oldFormula>'Hotel Corp.'!$C:$C,'Hotel Corp.'!$F:$F</oldFormula>
  </rdn>
  <rdn rId="0" localSheetId="61" customView="1" name="Z_57AB6574_63F2_40B5_BA02_4B403D8BA163_.wvu.PrintArea" hidden="1" oldHidden="1">
    <formula>'Straw Market Auth.'!$A$1:$G$64</formula>
    <oldFormula>'Straw Market Auth.'!$A$1:$G$64</oldFormula>
  </rdn>
  <rdn rId="0" localSheetId="61" customView="1" name="Z_57AB6574_63F2_40B5_BA02_4B403D8BA163_.wvu.PrintTitles" hidden="1" oldHidden="1">
    <formula>'Straw Market Auth.'!$1:$2</formula>
    <oldFormula>'Straw Market Auth.'!$1:$2</oldFormula>
  </rdn>
  <rdn rId="0" localSheetId="61" customView="1" name="Z_57AB6574_63F2_40B5_BA02_4B403D8BA163_.wvu.Cols" hidden="1" oldHidden="1">
    <formula>'Straw Market Auth.'!$C:$C,'Straw Market Auth.'!$F:$F</formula>
    <oldFormula>'Straw Market Auth.'!$C:$C,'Straw Market Auth.'!$F:$F</oldFormula>
  </rdn>
  <rdn rId="0" localSheetId="62" customView="1" name="Z_57AB6574_63F2_40B5_BA02_4B403D8BA163_.wvu.PrintArea" hidden="1" oldHidden="1">
    <formula>Bahamasair!$A$1:$G$216</formula>
    <oldFormula>Bahamasair!$A$1:$G$216</oldFormula>
  </rdn>
  <rdn rId="0" localSheetId="62" customView="1" name="Z_57AB6574_63F2_40B5_BA02_4B403D8BA163_.wvu.PrintTitles" hidden="1" oldHidden="1">
    <formula>Bahamasair!$1:$2</formula>
    <oldFormula>Bahamasair!$1:$2</oldFormula>
  </rdn>
  <rdn rId="0" localSheetId="62" customView="1" name="Z_57AB6574_63F2_40B5_BA02_4B403D8BA163_.wvu.Cols" hidden="1" oldHidden="1">
    <formula>Bahamasair!$C:$C,Bahamasair!$F:$F</formula>
    <oldFormula>Bahamasair!$C:$C,Bahamasair!$F:$F</oldFormula>
  </rdn>
  <rdn rId="0" localSheetId="63" customView="1" name="Z_57AB6574_63F2_40B5_BA02_4B403D8BA163_.wvu.PrintArea" hidden="1" oldHidden="1">
    <formula>BAMSI!$A$1:$G$21</formula>
    <oldFormula>BAMSI!$A$1:$G$21</oldFormula>
  </rdn>
  <rdn rId="0" localSheetId="63" customView="1" name="Z_57AB6574_63F2_40B5_BA02_4B403D8BA163_.wvu.Rows" hidden="1" oldHidden="1">
    <formula>BAMSI!$1:$1</formula>
    <oldFormula>BAMSI!$1:$1</oldFormula>
  </rdn>
  <rdn rId="0" localSheetId="63" customView="1" name="Z_57AB6574_63F2_40B5_BA02_4B403D8BA163_.wvu.Cols" hidden="1" oldHidden="1">
    <formula>BAMSI!$C:$C,BAMSI!$F:$F</formula>
    <oldFormula>BAMSI!$C:$C,BAMSI!$F:$F</oldFormula>
  </rdn>
  <rdn rId="0" localSheetId="64" customView="1" name="Z_57AB6574_63F2_40B5_BA02_4B403D8BA163_.wvu.PrintArea" hidden="1" oldHidden="1">
    <formula>BPPBA!$A$1:$G$12</formula>
    <oldFormula>BPPBA!$A$1:$G$12</oldFormula>
  </rdn>
  <rdn rId="0" localSheetId="64" customView="1" name="Z_57AB6574_63F2_40B5_BA02_4B403D8BA163_.wvu.Rows" hidden="1" oldHidden="1">
    <formula>BPPBA!$1:$1</formula>
    <oldFormula>BPPBA!$1:$1</oldFormula>
  </rdn>
  <rdn rId="0" localSheetId="64" customView="1" name="Z_57AB6574_63F2_40B5_BA02_4B403D8BA163_.wvu.Cols" hidden="1" oldHidden="1">
    <formula>BPPBA!$C:$C,BPPBA!$F:$F</formula>
    <oldFormula>BPPBA!$C:$C,BPPBA!$F:$F</oldFormula>
  </rdn>
  <rdn rId="0" localSheetId="65" customView="1" name="Z_57AB6574_63F2_40B5_BA02_4B403D8BA163_.wvu.PrintArea" hidden="1" oldHidden="1">
    <formula>PHA!$A$1:$G$35</formula>
    <oldFormula>PHA!$A$1:$G$35</oldFormula>
  </rdn>
  <rdn rId="0" localSheetId="65" customView="1" name="Z_57AB6574_63F2_40B5_BA02_4B403D8BA163_.wvu.Rows" hidden="1" oldHidden="1">
    <formula>PHA!$1:$1</formula>
    <oldFormula>PHA!$1:$1</oldFormula>
  </rdn>
  <rdn rId="0" localSheetId="65" customView="1" name="Z_57AB6574_63F2_40B5_BA02_4B403D8BA163_.wvu.Cols" hidden="1" oldHidden="1">
    <formula>PHA!$C:$C,PHA!$F:$F</formula>
    <oldFormula>PHA!$C:$C,PHA!$F:$F</oldFormula>
  </rdn>
  <rdn rId="0" localSheetId="66" customView="1" name="Z_57AB6574_63F2_40B5_BA02_4B403D8BA163_.wvu.PrintArea" hidden="1" oldHidden="1">
    <formula>'Airport Authority'!$A$1:$G$51</formula>
    <oldFormula>'Airport Authority'!$A$1:$G$51</oldFormula>
  </rdn>
  <rdn rId="0" localSheetId="66" customView="1" name="Z_57AB6574_63F2_40B5_BA02_4B403D8BA163_.wvu.PrintTitles" hidden="1" oldHidden="1">
    <formula>'Airport Authority'!$1:$2</formula>
    <oldFormula>'Airport Authority'!$1:$2</oldFormula>
  </rdn>
  <rdn rId="0" localSheetId="66" customView="1" name="Z_57AB6574_63F2_40B5_BA02_4B403D8BA163_.wvu.Cols" hidden="1" oldHidden="1">
    <formula>'Airport Authority'!$C:$C,'Airport Authority'!$F:$F</formula>
    <oldFormula>'Airport Authority'!$C:$C,'Airport Authority'!$F:$F</oldFormula>
  </rdn>
  <rdn rId="0" localSheetId="67" customView="1" name="Z_57AB6574_63F2_40B5_BA02_4B403D8BA163_.wvu.PrintArea" hidden="1" oldHidden="1">
    <formula>WSC!$A$1:$G$12</formula>
    <oldFormula>WSC!$A$1:$G$12</oldFormula>
  </rdn>
  <rdn rId="0" localSheetId="67" customView="1" name="Z_57AB6574_63F2_40B5_BA02_4B403D8BA163_.wvu.Rows" hidden="1" oldHidden="1">
    <formula>WSC!$1:$1</formula>
    <oldFormula>WSC!$1:$1</oldFormula>
  </rdn>
  <rdn rId="0" localSheetId="67" customView="1" name="Z_57AB6574_63F2_40B5_BA02_4B403D8BA163_.wvu.Cols" hidden="1" oldHidden="1">
    <formula>WSC!$C:$C,WSC!$F:$F</formula>
    <oldFormula>WSC!$C:$C,WSC!$F:$F</oldFormula>
  </rdn>
  <rcv guid="{57AB6574-63F2-40B5-BA02-4B403D8BA163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7" cell="H6" guid="{00000000-0000-0000-0000-000000000000}" action="delete" author="Robyn Allen"/>
  <rcmt sheetId="17" cell="H7" guid="{00000000-0000-0000-0000-000000000000}" action="delete" author="Robyn Allen"/>
  <rcc rId="1783" sId="18">
    <oc r="B23" t="inlineStr">
      <is>
        <t>McIntosh</t>
      </is>
    </oc>
    <nc r="B23" t="inlineStr">
      <is>
        <t>N/A</t>
      </is>
    </nc>
  </rcc>
  <rcc rId="1784" sId="18">
    <oc r="B25" t="inlineStr">
      <is>
        <t xml:space="preserve">Simmons </t>
      </is>
    </oc>
    <nc r="B25" t="inlineStr">
      <is>
        <t>N/A</t>
      </is>
    </nc>
  </rcc>
  <rcc rId="1785" sId="18">
    <oc r="B26" t="inlineStr">
      <is>
        <t>Rahming</t>
      </is>
    </oc>
    <nc r="B26" t="inlineStr">
      <is>
        <t>N/A</t>
      </is>
    </nc>
  </rcc>
  <rcc rId="1786" sId="18">
    <oc r="B33" t="inlineStr">
      <is>
        <t>McDonald</t>
      </is>
    </oc>
    <nc r="B33" t="inlineStr">
      <is>
        <t>N/A</t>
      </is>
    </nc>
  </rcc>
  <rcmt sheetId="18" cell="B23" guid="{00000000-0000-0000-0000-000000000000}" action="delete" author="Robyn Allen"/>
  <rcmt sheetId="18" cell="B26" guid="{00000000-0000-0000-0000-000000000000}" action="delete" author="Robyn Allen"/>
  <rcmt sheetId="18" cell="B33" guid="{00000000-0000-0000-0000-000000000000}" action="delete" author="Robyn Allen"/>
  <rcv guid="{57AB6574-63F2-40B5-BA02-4B403D8BA163}" action="delete"/>
  <rdn rId="0" localSheetId="1" customView="1" name="Z_57AB6574_63F2_40B5_BA02_4B403D8BA163_.wvu.PrintTitles" hidden="1" oldHidden="1">
    <formula>Summary!$2:$2</formula>
    <oldFormula>Summary!$2:$2</oldFormula>
  </rdn>
  <rdn rId="0" localSheetId="2" customView="1" name="Z_57AB6574_63F2_40B5_BA02_4B403D8BA163_.wvu.PrintArea" hidden="1" oldHidden="1">
    <formula>'Arrears-Various'!$A$2:$E$19</formula>
    <oldFormula>'Arrears-Various'!$A$2:$E$19</oldFormula>
  </rdn>
  <rdn rId="0" localSheetId="2" customView="1" name="Z_57AB6574_63F2_40B5_BA02_4B403D8BA163_.wvu.Cols" hidden="1" oldHidden="1">
    <formula>'Arrears-Various'!$C:$C,'Arrears-Various'!$F:$F</formula>
    <oldFormula>'Arrears-Various'!$C:$C,'Arrears-Various'!$F:$F</oldFormula>
  </rdn>
  <rdn rId="0" localSheetId="3" customView="1" name="Z_57AB6574_63F2_40B5_BA02_4B403D8BA163_.wvu.PrintArea" hidden="1" oldHidden="1">
    <formula>'Head 001'!$A$1:$G$17</formula>
    <oldFormula>'Head 001'!$A$1:$G$17</oldFormula>
  </rdn>
  <rdn rId="0" localSheetId="3" customView="1" name="Z_57AB6574_63F2_40B5_BA02_4B403D8BA163_.wvu.Rows" hidden="1" oldHidden="1">
    <formula>'Head 001'!$19:$28</formula>
    <oldFormula>'Head 001'!$19:$28</oldFormula>
  </rdn>
  <rdn rId="0" localSheetId="3" customView="1" name="Z_57AB6574_63F2_40B5_BA02_4B403D8BA163_.wvu.Cols" hidden="1" oldHidden="1">
    <formula>'Head 001'!$C:$C,'Head 001'!$F:$F</formula>
    <oldFormula>'Head 001'!$C:$C,'Head 001'!$F:$F</oldFormula>
  </rdn>
  <rdn rId="0" localSheetId="4" customView="1" name="Z_57AB6574_63F2_40B5_BA02_4B403D8BA163_.wvu.PrintArea" hidden="1" oldHidden="1">
    <formula>'Head 003'!$A$1:$G$11</formula>
    <oldFormula>'Head 003'!$A$1:$G$11</oldFormula>
  </rdn>
  <rdn rId="0" localSheetId="4" customView="1" name="Z_57AB6574_63F2_40B5_BA02_4B403D8BA163_.wvu.Cols" hidden="1" oldHidden="1">
    <formula>'Head 003'!$C:$C,'Head 003'!$F:$F</formula>
    <oldFormula>'Head 003'!$C:$C,'Head 003'!$F:$F</oldFormula>
  </rdn>
  <rdn rId="0" localSheetId="5" customView="1" name="Z_57AB6574_63F2_40B5_BA02_4B403D8BA163_.wvu.PrintArea" hidden="1" oldHidden="1">
    <formula>'Head 005'!$A$1:$G$60</formula>
    <oldFormula>'Head 005'!$A$1:$G$60</oldFormula>
  </rdn>
  <rdn rId="0" localSheetId="5" customView="1" name="Z_57AB6574_63F2_40B5_BA02_4B403D8BA163_.wvu.PrintTitles" hidden="1" oldHidden="1">
    <formula>'Head 005'!$1:$2</formula>
    <oldFormula>'Head 005'!$1:$2</oldFormula>
  </rdn>
  <rdn rId="0" localSheetId="5" customView="1" name="Z_57AB6574_63F2_40B5_BA02_4B403D8BA163_.wvu.Cols" hidden="1" oldHidden="1">
    <formula>'Head 005'!$C:$C,'Head 005'!$F:$F</formula>
    <oldFormula>'Head 005'!$C:$C,'Head 005'!$F:$F</oldFormula>
  </rdn>
  <rdn rId="0" localSheetId="5" customView="1" name="Z_57AB6574_63F2_40B5_BA02_4B403D8BA163_.wvu.FilterData" hidden="1" oldHidden="1">
    <formula>'Head 005'!$A$6:$G$60</formula>
    <oldFormula>'Head 005'!$A$6:$G$60</oldFormula>
  </rdn>
  <rdn rId="0" localSheetId="6" customView="1" name="Z_57AB6574_63F2_40B5_BA02_4B403D8BA163_.wvu.PrintArea" hidden="1" oldHidden="1">
    <formula>'Head 006'!$A$1:$G$12</formula>
    <oldFormula>'Head 006'!$A$1:$G$12</oldFormula>
  </rdn>
  <rdn rId="0" localSheetId="6" customView="1" name="Z_57AB6574_63F2_40B5_BA02_4B403D8BA163_.wvu.Cols" hidden="1" oldHidden="1">
    <formula>'Head 006'!$C:$C,'Head 006'!$F:$F</formula>
    <oldFormula>'Head 006'!$C:$C,'Head 006'!$F:$F</oldFormula>
  </rdn>
  <rdn rId="0" localSheetId="7" customView="1" name="Z_57AB6574_63F2_40B5_BA02_4B403D8BA163_.wvu.PrintArea" hidden="1" oldHidden="1">
    <formula>'Head 007'!$A$1:$G$51</formula>
    <oldFormula>'Head 007'!$A$1:$G$51</oldFormula>
  </rdn>
  <rdn rId="0" localSheetId="7" customView="1" name="Z_57AB6574_63F2_40B5_BA02_4B403D8BA163_.wvu.PrintTitles" hidden="1" oldHidden="1">
    <formula>'Head 007'!$1:$2</formula>
    <oldFormula>'Head 007'!$1:$2</oldFormula>
  </rdn>
  <rdn rId="0" localSheetId="8" customView="1" name="Z_57AB6574_63F2_40B5_BA02_4B403D8BA163_.wvu.PrintArea" hidden="1" oldHidden="1">
    <formula>'Head 010'!$A$1:$H$29</formula>
    <oldFormula>'Head 010'!$A$1:$H$29</oldFormula>
  </rdn>
  <rdn rId="0" localSheetId="8" customView="1" name="Z_57AB6574_63F2_40B5_BA02_4B403D8BA163_.wvu.PrintTitles" hidden="1" oldHidden="1">
    <formula>'Head 010'!$1:$2</formula>
    <oldFormula>'Head 010'!$1:$2</oldFormula>
  </rdn>
  <rdn rId="0" localSheetId="8" customView="1" name="Z_57AB6574_63F2_40B5_BA02_4B403D8BA163_.wvu.Cols" hidden="1" oldHidden="1">
    <formula>'Head 010'!$B:$B,'Head 010'!$D:$D,'Head 010'!$G:$G</formula>
    <oldFormula>'Head 010'!$B:$B,'Head 010'!$D:$D,'Head 010'!$G:$G</oldFormula>
  </rdn>
  <rdn rId="0" localSheetId="9" customView="1" name="Z_57AB6574_63F2_40B5_BA02_4B403D8BA163_.wvu.PrintArea" hidden="1" oldHidden="1">
    <formula>'Head 012'!$A$1:$G$10</formula>
    <oldFormula>'Head 012'!$A$1:$G$10</oldFormula>
  </rdn>
  <rdn rId="0" localSheetId="9" customView="1" name="Z_57AB6574_63F2_40B5_BA02_4B403D8BA163_.wvu.Rows" hidden="1" oldHidden="1">
    <formula>'Head 012'!$10:$13</formula>
    <oldFormula>'Head 012'!$10:$13</oldFormula>
  </rdn>
  <rdn rId="0" localSheetId="9" customView="1" name="Z_57AB6574_63F2_40B5_BA02_4B403D8BA163_.wvu.Cols" hidden="1" oldHidden="1">
    <formula>'Head 012'!$C:$C,'Head 012'!$F:$F</formula>
    <oldFormula>'Head 012'!$C:$C,'Head 012'!$F:$F</oldFormula>
  </rdn>
  <rdn rId="0" localSheetId="10" customView="1" name="Z_57AB6574_63F2_40B5_BA02_4B403D8BA163_.wvu.PrintArea" hidden="1" oldHidden="1">
    <formula>'Head 013'!$A$1:$G$15</formula>
    <oldFormula>'Head 013'!$A$1:$G$15</oldFormula>
  </rdn>
  <rdn rId="0" localSheetId="10" customView="1" name="Z_57AB6574_63F2_40B5_BA02_4B403D8BA163_.wvu.Cols" hidden="1" oldHidden="1">
    <formula>'Head 013'!$C:$C,'Head 013'!$F:$F</formula>
    <oldFormula>'Head 013'!$C:$C,'Head 013'!$F:$F</oldFormula>
  </rdn>
  <rdn rId="0" localSheetId="11" customView="1" name="Z_57AB6574_63F2_40B5_BA02_4B403D8BA163_.wvu.PrintArea" hidden="1" oldHidden="1">
    <formula>'Head 018'!$A$1:$H$30</formula>
    <oldFormula>'Head 018'!$A$1:$H$30</oldFormula>
  </rdn>
  <rdn rId="0" localSheetId="11" customView="1" name="Z_57AB6574_63F2_40B5_BA02_4B403D8BA163_.wvu.PrintTitles" hidden="1" oldHidden="1">
    <formula>'Head 018'!$1:$2</formula>
    <oldFormula>'Head 018'!$1:$2</oldFormula>
  </rdn>
  <rdn rId="0" localSheetId="11" customView="1" name="Z_57AB6574_63F2_40B5_BA02_4B403D8BA163_.wvu.Cols" hidden="1" oldHidden="1">
    <formula>'Head 018'!$B:$B,'Head 018'!$D:$D,'Head 018'!$G:$G</formula>
    <oldFormula>'Head 018'!$B:$B,'Head 018'!$D:$D,'Head 018'!$G:$G</oldFormula>
  </rdn>
  <rdn rId="0" localSheetId="12" customView="1" name="Z_57AB6574_63F2_40B5_BA02_4B403D8BA163_.wvu.PrintArea" hidden="1" oldHidden="1">
    <formula>'Head 019'!$A$1:$G$8</formula>
    <oldFormula>'Head 019'!$A$1:$G$8</oldFormula>
  </rdn>
  <rdn rId="0" localSheetId="12" customView="1" name="Z_57AB6574_63F2_40B5_BA02_4B403D8BA163_.wvu.Cols" hidden="1" oldHidden="1">
    <formula>'Head 019'!$C:$C,'Head 019'!$F:$F</formula>
    <oldFormula>'Head 019'!$C:$C,'Head 019'!$F:$F</oldFormula>
  </rdn>
  <rdn rId="0" localSheetId="13" customView="1" name="Z_57AB6574_63F2_40B5_BA02_4B403D8BA163_.wvu.PrintArea" hidden="1" oldHidden="1">
    <formula>'Head 021'!$A$1:$G$17</formula>
    <oldFormula>'Head 021'!$A$1:$G$17</oldFormula>
  </rdn>
  <rdn rId="0" localSheetId="13" customView="1" name="Z_57AB6574_63F2_40B5_BA02_4B403D8BA163_.wvu.Rows" hidden="1" oldHidden="1">
    <formula>'Head 021'!$1:$1</formula>
    <oldFormula>'Head 021'!$1:$1</oldFormula>
  </rdn>
  <rdn rId="0" localSheetId="13" customView="1" name="Z_57AB6574_63F2_40B5_BA02_4B403D8BA163_.wvu.Cols" hidden="1" oldHidden="1">
    <formula>'Head 021'!$C:$C,'Head 021'!$F:$F</formula>
    <oldFormula>'Head 021'!$C:$C,'Head 021'!$F:$F</oldFormula>
  </rdn>
  <rdn rId="0" localSheetId="14" customView="1" name="Z_57AB6574_63F2_40B5_BA02_4B403D8BA163_.wvu.PrintArea" hidden="1" oldHidden="1">
    <formula>'Head 022'!$A$1:$G$24</formula>
    <oldFormula>'Head 022'!$A$1:$G$24</oldFormula>
  </rdn>
  <rdn rId="0" localSheetId="14" customView="1" name="Z_57AB6574_63F2_40B5_BA02_4B403D8BA163_.wvu.Rows" hidden="1" oldHidden="1">
    <formula>'Head 022'!$1:$1</formula>
    <oldFormula>'Head 022'!$1:$1</oldFormula>
  </rdn>
  <rdn rId="0" localSheetId="14" customView="1" name="Z_57AB6574_63F2_40B5_BA02_4B403D8BA163_.wvu.Cols" hidden="1" oldHidden="1">
    <formula>'Head 022'!$C:$C,'Head 022'!$F:$F</formula>
    <oldFormula>'Head 022'!$C:$C,'Head 022'!$F:$F</oldFormula>
  </rdn>
  <rdn rId="0" localSheetId="15" customView="1" name="Z_57AB6574_63F2_40B5_BA02_4B403D8BA163_.wvu.PrintArea" hidden="1" oldHidden="1">
    <formula>'Head 023'!$A$1:$G$32</formula>
    <oldFormula>'Head 023'!$A$1:$G$32</oldFormula>
  </rdn>
  <rdn rId="0" localSheetId="15" customView="1" name="Z_57AB6574_63F2_40B5_BA02_4B403D8BA163_.wvu.PrintTitles" hidden="1" oldHidden="1">
    <formula>'Head 023'!$1:$2</formula>
    <oldFormula>'Head 023'!$1:$2</oldFormula>
  </rdn>
  <rdn rId="0" localSheetId="15" customView="1" name="Z_57AB6574_63F2_40B5_BA02_4B403D8BA163_.wvu.Cols" hidden="1" oldHidden="1">
    <formula>'Head 023'!$C:$C,'Head 023'!$F:$F</formula>
    <oldFormula>'Head 023'!$C:$C,'Head 023'!$F:$F</oldFormula>
  </rdn>
  <rdn rId="0" localSheetId="16" customView="1" name="Z_57AB6574_63F2_40B5_BA02_4B403D8BA163_.wvu.PrintArea" hidden="1" oldHidden="1">
    <formula>'Head 028'!$A$1:$G$18</formula>
    <oldFormula>'Head 028'!$A$1:$G$18</oldFormula>
  </rdn>
  <rdn rId="0" localSheetId="16" customView="1" name="Z_57AB6574_63F2_40B5_BA02_4B403D8BA163_.wvu.Rows" hidden="1" oldHidden="1">
    <formula>'Head 028'!$1:$1</formula>
    <oldFormula>'Head 028'!$1:$1</oldFormula>
  </rdn>
  <rdn rId="0" localSheetId="16" customView="1" name="Z_57AB6574_63F2_40B5_BA02_4B403D8BA163_.wvu.Cols" hidden="1" oldHidden="1">
    <formula>'Head 028'!$C:$C,'Head 028'!$F:$F</formula>
    <oldFormula>'Head 028'!$C:$C,'Head 028'!$F:$F</oldFormula>
  </rdn>
  <rdn rId="0" localSheetId="17" customView="1" name="Z_57AB6574_63F2_40B5_BA02_4B403D8BA163_.wvu.PrintArea" hidden="1" oldHidden="1">
    <formula>'Head 029'!$A$1:$H$21</formula>
    <oldFormula>'Head 029'!$A$1:$H$21</oldFormula>
  </rdn>
  <rdn rId="0" localSheetId="17" customView="1" name="Z_57AB6574_63F2_40B5_BA02_4B403D8BA163_.wvu.Cols" hidden="1" oldHidden="1">
    <formula>'Head 029'!$B:$B,'Head 029'!$E:$F</formula>
    <oldFormula>'Head 029'!$B:$B,'Head 029'!$E:$F</oldFormula>
  </rdn>
  <rdn rId="0" localSheetId="18" customView="1" name="Z_57AB6574_63F2_40B5_BA02_4B403D8BA163_.wvu.PrintArea" hidden="1" oldHidden="1">
    <formula>'Head 030'!$A$1:$G$34</formula>
    <oldFormula>'Head 030'!$A$1:$G$34</oldFormula>
  </rdn>
  <rdn rId="0" localSheetId="18" customView="1" name="Z_57AB6574_63F2_40B5_BA02_4B403D8BA163_.wvu.PrintTitles" hidden="1" oldHidden="1">
    <formula>'Head 030'!$1:$2</formula>
    <oldFormula>'Head 030'!$1:$2</oldFormula>
  </rdn>
  <rdn rId="0" localSheetId="18" customView="1" name="Z_57AB6574_63F2_40B5_BA02_4B403D8BA163_.wvu.Cols" hidden="1" oldHidden="1">
    <formula>'Head 030'!$C:$C,'Head 030'!$F:$F</formula>
    <oldFormula>'Head 030'!$C:$C,'Head 030'!$F:$F</oldFormula>
  </rdn>
  <rdn rId="0" localSheetId="19" customView="1" name="Z_57AB6574_63F2_40B5_BA02_4B403D8BA163_.wvu.PrintArea" hidden="1" oldHidden="1">
    <formula>'Head 031'!$A$1:$G$9</formula>
    <oldFormula>'Head 031'!$A$1:$G$9</oldFormula>
  </rdn>
  <rdn rId="0" localSheetId="19" customView="1" name="Z_57AB6574_63F2_40B5_BA02_4B403D8BA163_.wvu.Cols" hidden="1" oldHidden="1">
    <formula>'Head 031'!$C:$C,'Head 031'!$F:$F</formula>
    <oldFormula>'Head 031'!$C:$C,'Head 031'!$F:$F</oldFormula>
  </rdn>
  <rdn rId="0" localSheetId="20" customView="1" name="Z_57AB6574_63F2_40B5_BA02_4B403D8BA163_.wvu.PrintArea" hidden="1" oldHidden="1">
    <formula>'Head 032'!$A$1:$G$72</formula>
    <oldFormula>'Head 032'!$A$1:$G$72</oldFormula>
  </rdn>
  <rdn rId="0" localSheetId="20" customView="1" name="Z_57AB6574_63F2_40B5_BA02_4B403D8BA163_.wvu.PrintTitles" hidden="1" oldHidden="1">
    <formula>'Head 032'!$1:$2</formula>
    <oldFormula>'Head 032'!$1:$2</oldFormula>
  </rdn>
  <rdn rId="0" localSheetId="20" customView="1" name="Z_57AB6574_63F2_40B5_BA02_4B403D8BA163_.wvu.Cols" hidden="1" oldHidden="1">
    <formula>'Head 032'!$C:$C,'Head 032'!$F:$F</formula>
    <oldFormula>'Head 032'!$C:$C,'Head 032'!$F:$F</oldFormula>
  </rdn>
  <rdn rId="0" localSheetId="21" customView="1" name="Z_57AB6574_63F2_40B5_BA02_4B403D8BA163_.wvu.PrintArea" hidden="1" oldHidden="1">
    <formula>'Head 033'!$A$1:$G$14</formula>
    <oldFormula>'Head 033'!$A$1:$G$14</oldFormula>
  </rdn>
  <rdn rId="0" localSheetId="21" customView="1" name="Z_57AB6574_63F2_40B5_BA02_4B403D8BA163_.wvu.Rows" hidden="1" oldHidden="1">
    <formula>'Head 033'!$1:$1</formula>
    <oldFormula>'Head 033'!$1:$1</oldFormula>
  </rdn>
  <rdn rId="0" localSheetId="21" customView="1" name="Z_57AB6574_63F2_40B5_BA02_4B403D8BA163_.wvu.Cols" hidden="1" oldHidden="1">
    <formula>'Head 033'!$C:$C,'Head 033'!$F:$F</formula>
    <oldFormula>'Head 033'!$C:$C,'Head 033'!$F:$F</oldFormula>
  </rdn>
  <rdn rId="0" localSheetId="22" customView="1" name="Z_57AB6574_63F2_40B5_BA02_4B403D8BA163_.wvu.PrintArea" hidden="1" oldHidden="1">
    <formula>'Head 035'!$A$1:$H$60</formula>
    <oldFormula>'Head 035'!$A$1:$H$60</oldFormula>
  </rdn>
  <rdn rId="0" localSheetId="22" customView="1" name="Z_57AB6574_63F2_40B5_BA02_4B403D8BA163_.wvu.PrintTitles" hidden="1" oldHidden="1">
    <formula>'Head 035'!$1:$2</formula>
    <oldFormula>'Head 035'!$1:$2</oldFormula>
  </rdn>
  <rdn rId="0" localSheetId="22" customView="1" name="Z_57AB6574_63F2_40B5_BA02_4B403D8BA163_.wvu.Cols" hidden="1" oldHidden="1">
    <formula>'Head 035'!$B:$B,'Head 035'!$D:$D,'Head 035'!$G:$G</formula>
    <oldFormula>'Head 035'!$B:$B,'Head 035'!$D:$D,'Head 035'!$G:$G</oldFormula>
  </rdn>
  <rdn rId="0" localSheetId="23" customView="1" name="Z_57AB6574_63F2_40B5_BA02_4B403D8BA163_.wvu.PrintArea" hidden="1" oldHidden="1">
    <formula>'Head 037'!$A$1:$H$39</formula>
    <oldFormula>'Head 037'!$A$1:$H$39</oldFormula>
  </rdn>
  <rdn rId="0" localSheetId="23" customView="1" name="Z_57AB6574_63F2_40B5_BA02_4B403D8BA163_.wvu.Cols" hidden="1" oldHidden="1">
    <formula>'Head 037'!$B:$B,'Head 037'!$D:$D,'Head 037'!$G:$G</formula>
    <oldFormula>'Head 037'!$B:$B,'Head 037'!$D:$D,'Head 037'!$G:$G</oldFormula>
  </rdn>
  <rdn rId="0" localSheetId="24" customView="1" name="Z_57AB6574_63F2_40B5_BA02_4B403D8BA163_.wvu.PrintArea" hidden="1" oldHidden="1">
    <formula>'Head 038'!$A$1:$H$64</formula>
    <oldFormula>'Head 038'!$A$1:$H$64</oldFormula>
  </rdn>
  <rdn rId="0" localSheetId="24" customView="1" name="Z_57AB6574_63F2_40B5_BA02_4B403D8BA163_.wvu.PrintTitles" hidden="1" oldHidden="1">
    <formula>'Head 038'!$1:$2</formula>
    <oldFormula>'Head 038'!$1:$2</oldFormula>
  </rdn>
  <rdn rId="0" localSheetId="24" customView="1" name="Z_57AB6574_63F2_40B5_BA02_4B403D8BA163_.wvu.Cols" hidden="1" oldHidden="1">
    <formula>'Head 038'!$A:$A,'Head 038'!$D:$D,'Head 038'!$G:$G</formula>
    <oldFormula>'Head 038'!$A:$A,'Head 038'!$D:$D,'Head 038'!$G:$G</oldFormula>
  </rdn>
  <rdn rId="0" localSheetId="25" customView="1" name="Z_57AB6574_63F2_40B5_BA02_4B403D8BA163_.wvu.PrintArea" hidden="1" oldHidden="1">
    <formula>'Head 040'!$A$1:$H$11</formula>
    <oldFormula>'Head 040'!$A$1:$H$11</oldFormula>
  </rdn>
  <rdn rId="0" localSheetId="25" customView="1" name="Z_57AB6574_63F2_40B5_BA02_4B403D8BA163_.wvu.Cols" hidden="1" oldHidden="1">
    <formula>'Head 040'!$B:$B,'Head 040'!$D:$D,'Head 040'!$G:$G</formula>
    <oldFormula>'Head 040'!$B:$B,'Head 040'!$D:$D,'Head 040'!$G:$G</oldFormula>
  </rdn>
  <rdn rId="0" localSheetId="26" customView="1" name="Z_57AB6574_63F2_40B5_BA02_4B403D8BA163_.wvu.PrintArea" hidden="1" oldHidden="1">
    <formula>'Head 048'!$A$1:$G$14</formula>
    <oldFormula>'Head 048'!$A$1:$G$14</oldFormula>
  </rdn>
  <rdn rId="0" localSheetId="26" customView="1" name="Z_57AB6574_63F2_40B5_BA02_4B403D8BA163_.wvu.Cols" hidden="1" oldHidden="1">
    <formula>'Head 048'!$C:$C,'Head 048'!$F:$F</formula>
    <oldFormula>'Head 048'!$C:$C,'Head 048'!$F:$F</oldFormula>
  </rdn>
  <rdn rId="0" localSheetId="27" customView="1" name="Z_57AB6574_63F2_40B5_BA02_4B403D8BA163_.wvu.PrintArea" hidden="1" oldHidden="1">
    <formula>'Head 049'!$A$1:$G$12</formula>
    <oldFormula>'Head 049'!$A$1:$G$12</oldFormula>
  </rdn>
  <rdn rId="0" localSheetId="27" customView="1" name="Z_57AB6574_63F2_40B5_BA02_4B403D8BA163_.wvu.Rows" hidden="1" oldHidden="1">
    <formula>'Head 049'!$1:$1</formula>
    <oldFormula>'Head 049'!$1:$1</oldFormula>
  </rdn>
  <rdn rId="0" localSheetId="27" customView="1" name="Z_57AB6574_63F2_40B5_BA02_4B403D8BA163_.wvu.Cols" hidden="1" oldHidden="1">
    <formula>'Head 049'!$C:$C,'Head 049'!$F:$F</formula>
    <oldFormula>'Head 049'!$C:$C,'Head 049'!$F:$F</oldFormula>
  </rdn>
  <rdn rId="0" localSheetId="28" customView="1" name="Z_57AB6574_63F2_40B5_BA02_4B403D8BA163_.wvu.PrintArea" hidden="1" oldHidden="1">
    <formula>'Head 051'!$A$1:$G$11</formula>
    <oldFormula>'Head 051'!$A$1:$G$11</oldFormula>
  </rdn>
  <rdn rId="0" localSheetId="28" customView="1" name="Z_57AB6574_63F2_40B5_BA02_4B403D8BA163_.wvu.Rows" hidden="1" oldHidden="1">
    <formula>'Head 051'!$1:$1</formula>
    <oldFormula>'Head 051'!$1:$1</oldFormula>
  </rdn>
  <rdn rId="0" localSheetId="28" customView="1" name="Z_57AB6574_63F2_40B5_BA02_4B403D8BA163_.wvu.Cols" hidden="1" oldHidden="1">
    <formula>'Head 051'!$C:$C,'Head 051'!$F:$F</formula>
    <oldFormula>'Head 051'!$C:$C,'Head 051'!$F:$F</oldFormula>
  </rdn>
  <rdn rId="0" localSheetId="29" customView="1" name="Z_57AB6574_63F2_40B5_BA02_4B403D8BA163_.wvu.PrintArea" hidden="1" oldHidden="1">
    <formula>'Head 053'!$A$1:$G$10</formula>
    <oldFormula>'Head 053'!$A$1:$G$10</oldFormula>
  </rdn>
  <rdn rId="0" localSheetId="29" customView="1" name="Z_57AB6574_63F2_40B5_BA02_4B403D8BA163_.wvu.Rows" hidden="1" oldHidden="1">
    <formula>'Head 053'!$1:$1</formula>
    <oldFormula>'Head 053'!$1:$1</oldFormula>
  </rdn>
  <rdn rId="0" localSheetId="29" customView="1" name="Z_57AB6574_63F2_40B5_BA02_4B403D8BA163_.wvu.Cols" hidden="1" oldHidden="1">
    <formula>'Head 053'!$C:$C,'Head 053'!$F:$F</formula>
    <oldFormula>'Head 053'!$C:$C,'Head 053'!$F:$F</oldFormula>
  </rdn>
  <rdn rId="0" localSheetId="30" customView="1" name="Z_57AB6574_63F2_40B5_BA02_4B403D8BA163_.wvu.PrintArea" hidden="1" oldHidden="1">
    <formula>'Head 054'!$A$1:$F$22</formula>
    <oldFormula>'Head 054'!$A$1:$F$22</oldFormula>
  </rdn>
  <rdn rId="0" localSheetId="30" customView="1" name="Z_57AB6574_63F2_40B5_BA02_4B403D8BA163_.wvu.Rows" hidden="1" oldHidden="1">
    <formula>'Head 054'!$1:$1</formula>
    <oldFormula>'Head 054'!$1:$1</oldFormula>
  </rdn>
  <rdn rId="0" localSheetId="30" customView="1" name="Z_57AB6574_63F2_40B5_BA02_4B403D8BA163_.wvu.Cols" hidden="1" oldHidden="1">
    <formula>'Head 054'!$E:$E</formula>
    <oldFormula>'Head 054'!$E:$E</oldFormula>
  </rdn>
  <rdn rId="0" localSheetId="31" customView="1" name="Z_57AB6574_63F2_40B5_BA02_4B403D8BA163_.wvu.PrintArea" hidden="1" oldHidden="1">
    <formula>'Head 056'!$A$1:$H$48</formula>
    <oldFormula>'Head 056'!$A$1:$H$48</oldFormula>
  </rdn>
  <rdn rId="0" localSheetId="31" customView="1" name="Z_57AB6574_63F2_40B5_BA02_4B403D8BA163_.wvu.Rows" hidden="1" oldHidden="1">
    <formula>'Head 056'!$28:$36</formula>
    <oldFormula>'Head 056'!$28:$36</oldFormula>
  </rdn>
  <rdn rId="0" localSheetId="31" customView="1" name="Z_57AB6574_63F2_40B5_BA02_4B403D8BA163_.wvu.Cols" hidden="1" oldHidden="1">
    <formula>'Head 056'!$C:$C,'Head 056'!$F:$F</formula>
    <oldFormula>'Head 056'!$C:$C,'Head 056'!$F:$F</oldFormula>
  </rdn>
  <rdn rId="0" localSheetId="32" customView="1" name="Z_57AB6574_63F2_40B5_BA02_4B403D8BA163_.wvu.PrintArea" hidden="1" oldHidden="1">
    <formula>'Head 057'!$A$1:$G$26</formula>
    <oldFormula>'Head 057'!$A$1:$G$26</oldFormula>
  </rdn>
  <rdn rId="0" localSheetId="32" customView="1" name="Z_57AB6574_63F2_40B5_BA02_4B403D8BA163_.wvu.PrintTitles" hidden="1" oldHidden="1">
    <formula>'Head 057'!$1:$2</formula>
    <oldFormula>'Head 057'!$1:$2</oldFormula>
  </rdn>
  <rdn rId="0" localSheetId="32" customView="1" name="Z_57AB6574_63F2_40B5_BA02_4B403D8BA163_.wvu.Rows" hidden="1" oldHidden="1">
    <formula>'Head 057'!$28:$29,'Head 057'!$32:$35</formula>
    <oldFormula>'Head 057'!$28:$29,'Head 057'!$32:$35</oldFormula>
  </rdn>
  <rdn rId="0" localSheetId="32" customView="1" name="Z_57AB6574_63F2_40B5_BA02_4B403D8BA163_.wvu.Cols" hidden="1" oldHidden="1">
    <formula>'Head 057'!$C:$C,'Head 057'!$F:$F</formula>
    <oldFormula>'Head 057'!$C:$C,'Head 057'!$F:$F</oldFormula>
  </rdn>
  <rdn rId="0" localSheetId="33" customView="1" name="Z_57AB6574_63F2_40B5_BA02_4B403D8BA163_.wvu.PrintArea" hidden="1" oldHidden="1">
    <formula>'Head 058'!$A$1:$G$33</formula>
    <oldFormula>'Head 058'!$A$1:$G$33</oldFormula>
  </rdn>
  <rdn rId="0" localSheetId="33" customView="1" name="Z_57AB6574_63F2_40B5_BA02_4B403D8BA163_.wvu.PrintTitles" hidden="1" oldHidden="1">
    <formula>'Head 058'!$1:$2</formula>
    <oldFormula>'Head 058'!$1:$2</oldFormula>
  </rdn>
  <rdn rId="0" localSheetId="33" customView="1" name="Z_57AB6574_63F2_40B5_BA02_4B403D8BA163_.wvu.Rows" hidden="1" oldHidden="1">
    <formula>'Head 058'!$36:$45</formula>
    <oldFormula>'Head 058'!$36:$45</oldFormula>
  </rdn>
  <rdn rId="0" localSheetId="33" customView="1" name="Z_57AB6574_63F2_40B5_BA02_4B403D8BA163_.wvu.Cols" hidden="1" oldHidden="1">
    <formula>'Head 058'!$C:$C,'Head 058'!$F:$F</formula>
    <oldFormula>'Head 058'!$C:$C,'Head 058'!$F:$F</oldFormula>
  </rdn>
  <rdn rId="0" localSheetId="34" customView="1" name="Z_57AB6574_63F2_40B5_BA02_4B403D8BA163_.wvu.PrintArea" hidden="1" oldHidden="1">
    <formula>'Head 060'!$A$1:$G$13</formula>
    <oldFormula>'Head 060'!$A$1:$G$13</oldFormula>
  </rdn>
  <rdn rId="0" localSheetId="34" customView="1" name="Z_57AB6574_63F2_40B5_BA02_4B403D8BA163_.wvu.Rows" hidden="1" oldHidden="1">
    <formula>'Head 060'!$1:$1</formula>
    <oldFormula>'Head 060'!$1:$1</oldFormula>
  </rdn>
  <rdn rId="0" localSheetId="34" customView="1" name="Z_57AB6574_63F2_40B5_BA02_4B403D8BA163_.wvu.Cols" hidden="1" oldHidden="1">
    <formula>'Head 060'!$C:$C,'Head 060'!$F:$F</formula>
    <oldFormula>'Head 060'!$C:$C,'Head 060'!$F:$F</oldFormula>
  </rdn>
  <rdn rId="0" localSheetId="35" customView="1" name="Z_57AB6574_63F2_40B5_BA02_4B403D8BA163_.wvu.PrintArea" hidden="1" oldHidden="1">
    <formula>'Head 065'!$A$1:$G$30</formula>
    <oldFormula>'Head 065'!$A$1:$G$30</oldFormula>
  </rdn>
  <rdn rId="0" localSheetId="35" customView="1" name="Z_57AB6574_63F2_40B5_BA02_4B403D8BA163_.wvu.Cols" hidden="1" oldHidden="1">
    <formula>'Head 065'!$C:$C,'Head 065'!$F:$F</formula>
    <oldFormula>'Head 065'!$C:$C,'Head 065'!$F:$F</oldFormula>
  </rdn>
  <rdn rId="0" localSheetId="36" customView="1" name="Z_57AB6574_63F2_40B5_BA02_4B403D8BA163_.wvu.PrintArea" hidden="1" oldHidden="1">
    <formula>'Head 70'!$A$1:$G$11</formula>
    <oldFormula>'Head 70'!$A$1:$G$11</oldFormula>
  </rdn>
  <rdn rId="0" localSheetId="36" customView="1" name="Z_57AB6574_63F2_40B5_BA02_4B403D8BA163_.wvu.Rows" hidden="1" oldHidden="1">
    <formula>'Head 70'!$1:$1</formula>
    <oldFormula>'Head 70'!$1:$1</oldFormula>
  </rdn>
  <rdn rId="0" localSheetId="36" customView="1" name="Z_57AB6574_63F2_40B5_BA02_4B403D8BA163_.wvu.Cols" hidden="1" oldHidden="1">
    <formula>'Head 70'!$C:$C,'Head 70'!$F:$F</formula>
    <oldFormula>'Head 70'!$C:$C,'Head 70'!$F:$F</oldFormula>
  </rdn>
  <rdn rId="0" localSheetId="37" customView="1" name="Z_57AB6574_63F2_40B5_BA02_4B403D8BA163_.wvu.PrintArea" hidden="1" oldHidden="1">
    <formula>'Head 072'!$A$1:$G$9</formula>
    <oldFormula>'Head 072'!$A$1:$G$9</oldFormula>
  </rdn>
  <rdn rId="0" localSheetId="37" customView="1" name="Z_57AB6574_63F2_40B5_BA02_4B403D8BA163_.wvu.Rows" hidden="1" oldHidden="1">
    <formula>'Head 072'!$1:$1</formula>
    <oldFormula>'Head 072'!$1:$1</oldFormula>
  </rdn>
  <rdn rId="0" localSheetId="37" customView="1" name="Z_57AB6574_63F2_40B5_BA02_4B403D8BA163_.wvu.Cols" hidden="1" oldHidden="1">
    <formula>'Head 072'!$C:$C,'Head 072'!$F:$F</formula>
    <oldFormula>'Head 072'!$C:$C,'Head 072'!$F:$F</oldFormula>
  </rdn>
  <rdn rId="0" localSheetId="38" customView="1" name="Z_57AB6574_63F2_40B5_BA02_4B403D8BA163_.wvu.PrintArea" hidden="1" oldHidden="1">
    <formula>'Head 073'!$A$1:$G$33</formula>
    <oldFormula>'Head 073'!$A$1:$G$33</oldFormula>
  </rdn>
  <rdn rId="0" localSheetId="38" customView="1" name="Z_57AB6574_63F2_40B5_BA02_4B403D8BA163_.wvu.PrintTitles" hidden="1" oldHidden="1">
    <formula>'Head 073'!$1:$2</formula>
    <oldFormula>'Head 073'!$1:$2</oldFormula>
  </rdn>
  <rdn rId="0" localSheetId="38" customView="1" name="Z_57AB6574_63F2_40B5_BA02_4B403D8BA163_.wvu.Cols" hidden="1" oldHidden="1">
    <formula>'Head 073'!$C:$C,'Head 073'!$F:$F,'Head 073'!$H:$H</formula>
    <oldFormula>'Head 073'!$C:$C,'Head 073'!$F:$F,'Head 073'!$H:$H</oldFormula>
  </rdn>
  <rdn rId="0" localSheetId="39" customView="1" name="Z_57AB6574_63F2_40B5_BA02_4B403D8BA163_.wvu.PrintArea" hidden="1" oldHidden="1">
    <formula>'Head 074'!$A$1:$G$11</formula>
    <oldFormula>'Head 074'!$A$1:$G$11</oldFormula>
  </rdn>
  <rdn rId="0" localSheetId="39" customView="1" name="Z_57AB6574_63F2_40B5_BA02_4B403D8BA163_.wvu.Rows" hidden="1" oldHidden="1">
    <formula>'Head 074'!$1:$1</formula>
    <oldFormula>'Head 074'!$1:$1</oldFormula>
  </rdn>
  <rdn rId="0" localSheetId="39" customView="1" name="Z_57AB6574_63F2_40B5_BA02_4B403D8BA163_.wvu.Cols" hidden="1" oldHidden="1">
    <formula>'Head 074'!$C:$C,'Head 074'!$F:$F</formula>
    <oldFormula>'Head 074'!$C:$C,'Head 074'!$F:$F</oldFormula>
  </rdn>
  <rdn rId="0" localSheetId="40" customView="1" name="Z_57AB6574_63F2_40B5_BA02_4B403D8BA163_.wvu.PrintArea" hidden="1" oldHidden="1">
    <formula>'Head 007 - Capex'!$A$1:$G$8</formula>
    <oldFormula>'Head 007 - Capex'!$A$1:$G$8</oldFormula>
  </rdn>
  <rdn rId="0" localSheetId="40" customView="1" name="Z_57AB6574_63F2_40B5_BA02_4B403D8BA163_.wvu.Cols" hidden="1" oldHidden="1">
    <formula>'Head 007 - Capex'!$C:$C,'Head 007 - Capex'!$F:$F</formula>
    <oldFormula>'Head 007 - Capex'!$C:$C,'Head 007 - Capex'!$F:$F</oldFormula>
  </rdn>
  <rdn rId="0" localSheetId="41" customView="1" name="Z_57AB6574_63F2_40B5_BA02_4B403D8BA163_.wvu.PrintArea" hidden="1" oldHidden="1">
    <formula>'Head 021 - Capex'!$A$1:$G$13</formula>
    <oldFormula>'Head 021 - Capex'!$A$1:$G$13</oldFormula>
  </rdn>
  <rdn rId="0" localSheetId="41" customView="1" name="Z_57AB6574_63F2_40B5_BA02_4B403D8BA163_.wvu.Rows" hidden="1" oldHidden="1">
    <formula>'Head 021 - Capex'!$1:$1</formula>
    <oldFormula>'Head 021 - Capex'!$1:$1</oldFormula>
  </rdn>
  <rdn rId="0" localSheetId="41" customView="1" name="Z_57AB6574_63F2_40B5_BA02_4B403D8BA163_.wvu.Cols" hidden="1" oldHidden="1">
    <formula>'Head 021 - Capex'!$C:$C,'Head 021 - Capex'!$F:$F</formula>
    <oldFormula>'Head 021 - Capex'!$C:$C,'Head 021 - Capex'!$F:$F</oldFormula>
  </rdn>
  <rdn rId="0" localSheetId="42" customView="1" name="Z_57AB6574_63F2_40B5_BA02_4B403D8BA163_.wvu.PrintArea" hidden="1" oldHidden="1">
    <formula>'Head 023 - Capex'!$A$1:$G$9</formula>
    <oldFormula>'Head 023 - Capex'!$A$1:$G$9</oldFormula>
  </rdn>
  <rdn rId="0" localSheetId="42" customView="1" name="Z_57AB6574_63F2_40B5_BA02_4B403D8BA163_.wvu.Rows" hidden="1" oldHidden="1">
    <formula>'Head 023 - Capex'!$1:$1</formula>
    <oldFormula>'Head 023 - Capex'!$1:$1</oldFormula>
  </rdn>
  <rdn rId="0" localSheetId="42" customView="1" name="Z_57AB6574_63F2_40B5_BA02_4B403D8BA163_.wvu.Cols" hidden="1" oldHidden="1">
    <formula>'Head 023 - Capex'!$C:$C,'Head 023 - Capex'!$F:$F</formula>
    <oldFormula>'Head 023 - Capex'!$C:$C,'Head 023 - Capex'!$F:$F</oldFormula>
  </rdn>
  <rdn rId="0" localSheetId="43" customView="1" name="Z_57AB6574_63F2_40B5_BA02_4B403D8BA163_.wvu.PrintArea" hidden="1" oldHidden="1">
    <formula>'Head 029 - Capex '!$A$1:$I$20</formula>
    <oldFormula>'Head 029 - Capex '!$A$1:$I$20</oldFormula>
  </rdn>
  <rdn rId="0" localSheetId="43" customView="1" name="Z_57AB6574_63F2_40B5_BA02_4B403D8BA163_.wvu.Cols" hidden="1" oldHidden="1">
    <formula>'Head 029 - Capex '!$B:$B,'Head 029 - Capex '!$D:$D,'Head 029 - Capex '!$F:$F,'Head 029 - Capex '!$H:$H</formula>
    <oldFormula>'Head 029 - Capex '!$B:$B,'Head 029 - Capex '!$D:$D,'Head 029 - Capex '!$F:$F,'Head 029 - Capex '!$H:$H</oldFormula>
  </rdn>
  <rdn rId="0" localSheetId="44" customView="1" name="Z_57AB6574_63F2_40B5_BA02_4B403D8BA163_.wvu.PrintArea" hidden="1" oldHidden="1">
    <formula>'Head 032 - Capex'!$A$1:$G$20</formula>
    <oldFormula>'Head 032 - Capex'!$A$1:$G$20</oldFormula>
  </rdn>
  <rdn rId="0" localSheetId="44" customView="1" name="Z_57AB6574_63F2_40B5_BA02_4B403D8BA163_.wvu.PrintTitles" hidden="1" oldHidden="1">
    <formula>'Head 032 - Capex'!$1:$2</formula>
    <oldFormula>'Head 032 - Capex'!$1:$2</oldFormula>
  </rdn>
  <rdn rId="0" localSheetId="44" customView="1" name="Z_57AB6574_63F2_40B5_BA02_4B403D8BA163_.wvu.Cols" hidden="1" oldHidden="1">
    <formula>'Head 032 - Capex'!$C:$C,'Head 032 - Capex'!$F:$F</formula>
    <oldFormula>'Head 032 - Capex'!$C:$C,'Head 032 - Capex'!$F:$F</oldFormula>
  </rdn>
  <rdn rId="0" localSheetId="45" customView="1" name="Z_57AB6574_63F2_40B5_BA02_4B403D8BA163_.wvu.PrintArea" hidden="1" oldHidden="1">
    <formula>'Head 033 - Capex'!$A$1:$G$21</formula>
    <oldFormula>'Head 033 - Capex'!$A$1:$G$21</oldFormula>
  </rdn>
  <rdn rId="0" localSheetId="45" customView="1" name="Z_57AB6574_63F2_40B5_BA02_4B403D8BA163_.wvu.Rows" hidden="1" oldHidden="1">
    <formula>'Head 033 - Capex'!$1:$1</formula>
    <oldFormula>'Head 033 - Capex'!$1:$1</oldFormula>
  </rdn>
  <rdn rId="0" localSheetId="45" customView="1" name="Z_57AB6574_63F2_40B5_BA02_4B403D8BA163_.wvu.Cols" hidden="1" oldHidden="1">
    <formula>'Head 033 - Capex'!$C:$C,'Head 033 - Capex'!$F:$F</formula>
    <oldFormula>'Head 033 - Capex'!$C:$C,'Head 033 - Capex'!$F:$F</oldFormula>
  </rdn>
  <rdn rId="0" localSheetId="46" customView="1" name="Z_57AB6574_63F2_40B5_BA02_4B403D8BA163_.wvu.PrintArea" hidden="1" oldHidden="1">
    <formula>'Head 038 - Capex'!$A$1:$H$19</formula>
    <oldFormula>'Head 038 - Capex'!$A$1:$H$19</oldFormula>
  </rdn>
  <rdn rId="0" localSheetId="46" customView="1" name="Z_57AB6574_63F2_40B5_BA02_4B403D8BA163_.wvu.Rows" hidden="1" oldHidden="1">
    <formula>'Head 038 - Capex'!$1:$1</formula>
    <oldFormula>'Head 038 - Capex'!$1:$1</oldFormula>
  </rdn>
  <rdn rId="0" localSheetId="46" customView="1" name="Z_57AB6574_63F2_40B5_BA02_4B403D8BA163_.wvu.Cols" hidden="1" oldHidden="1">
    <formula>'Head 038 - Capex'!$B:$B,'Head 038 - Capex'!$D:$D,'Head 038 - Capex'!$G:$G</formula>
    <oldFormula>'Head 038 - Capex'!$B:$B,'Head 038 - Capex'!$D:$D,'Head 038 - Capex'!$G:$G</oldFormula>
  </rdn>
  <rdn rId="0" localSheetId="47" customView="1" name="Z_57AB6574_63F2_40B5_BA02_4B403D8BA163_.wvu.PrintArea" hidden="1" oldHidden="1">
    <formula>'Head 040 - Capex'!$A$1:$G$10</formula>
    <oldFormula>'Head 040 - Capex'!$A$1:$G$10</oldFormula>
  </rdn>
  <rdn rId="0" localSheetId="47" customView="1" name="Z_57AB6574_63F2_40B5_BA02_4B403D8BA163_.wvu.Cols" hidden="1" oldHidden="1">
    <formula>'Head 040 - Capex'!$C:$C,'Head 040 - Capex'!$F:$F</formula>
    <oldFormula>'Head 040 - Capex'!$C:$C,'Head 040 - Capex'!$F:$F</oldFormula>
  </rdn>
  <rdn rId="0" localSheetId="48" customView="1" name="Z_57AB6574_63F2_40B5_BA02_4B403D8BA163_.wvu.PrintArea" hidden="1" oldHidden="1">
    <formula>'Head 056 - Capex'!$A$1:$G$16</formula>
    <oldFormula>'Head 056 - Capex'!$A$1:$G$16</oldFormula>
  </rdn>
  <rdn rId="0" localSheetId="48" customView="1" name="Z_57AB6574_63F2_40B5_BA02_4B403D8BA163_.wvu.Rows" hidden="1" oldHidden="1">
    <formula>'Head 056 - Capex'!$18:$67</formula>
    <oldFormula>'Head 056 - Capex'!$18:$67</oldFormula>
  </rdn>
  <rdn rId="0" localSheetId="48" customView="1" name="Z_57AB6574_63F2_40B5_BA02_4B403D8BA163_.wvu.Cols" hidden="1" oldHidden="1">
    <formula>'Head 056 - Capex'!$C:$C,'Head 056 - Capex'!$F:$F</formula>
    <oldFormula>'Head 056 - Capex'!$C:$C,'Head 056 - Capex'!$F:$F</oldFormula>
  </rdn>
  <rdn rId="0" localSheetId="49" customView="1" name="Z_57AB6574_63F2_40B5_BA02_4B403D8BA163_.wvu.PrintArea" hidden="1" oldHidden="1">
    <formula>'Head 073 - Capex'!$A$1:$G$11</formula>
    <oldFormula>'Head 073 - Capex'!$A$1:$G$11</oldFormula>
  </rdn>
  <rdn rId="0" localSheetId="49" customView="1" name="Z_57AB6574_63F2_40B5_BA02_4B403D8BA163_.wvu.Rows" hidden="1" oldHidden="1">
    <formula>'Head 073 - Capex'!$1:$1</formula>
    <oldFormula>'Head 073 - Capex'!$1:$1</oldFormula>
  </rdn>
  <rdn rId="0" localSheetId="49" customView="1" name="Z_57AB6574_63F2_40B5_BA02_4B403D8BA163_.wvu.Cols" hidden="1" oldHidden="1">
    <formula>'Head 073 - Capex'!$C:$C,'Head 073 - Capex'!$F:$F,'Head 073 - Capex'!$H:$H</formula>
    <oldFormula>'Head 073 - Capex'!$C:$C,'Head 073 - Capex'!$F:$F,'Head 073 - Capex'!$H:$H</oldFormula>
  </rdn>
  <rdn rId="0" localSheetId="50" customView="1" name="Z_57AB6574_63F2_40B5_BA02_4B403D8BA163_.wvu.PrintArea" hidden="1" oldHidden="1">
    <formula>AMMC!$A$1:$G$27</formula>
    <oldFormula>AMMC!$A$1:$G$27</oldFormula>
  </rdn>
  <rdn rId="0" localSheetId="50" customView="1" name="Z_57AB6574_63F2_40B5_BA02_4B403D8BA163_.wvu.PrintTitles" hidden="1" oldHidden="1">
    <formula>AMMC!$1:$2</formula>
    <oldFormula>AMMC!$1:$2</oldFormula>
  </rdn>
  <rdn rId="0" localSheetId="50" customView="1" name="Z_57AB6574_63F2_40B5_BA02_4B403D8BA163_.wvu.Cols" hidden="1" oldHidden="1">
    <formula>AMMC!$C:$C,AMMC!$F:$F</formula>
    <oldFormula>AMMC!$C:$C,AMMC!$F:$F</oldFormula>
  </rdn>
  <rdn rId="0" localSheetId="51" customView="1" name="Z_57AB6574_63F2_40B5_BA02_4B403D8BA163_.wvu.PrintArea" hidden="1" oldHidden="1">
    <formula>'Broadcasting Corp.'!$A$1:$G$52</formula>
    <oldFormula>'Broadcasting Corp.'!$A$1:$G$52</oldFormula>
  </rdn>
  <rdn rId="0" localSheetId="51" customView="1" name="Z_57AB6574_63F2_40B5_BA02_4B403D8BA163_.wvu.PrintTitles" hidden="1" oldHidden="1">
    <formula>'Broadcasting Corp.'!$1:$2</formula>
    <oldFormula>'Broadcasting Corp.'!$1:$2</oldFormula>
  </rdn>
  <rdn rId="0" localSheetId="51" customView="1" name="Z_57AB6574_63F2_40B5_BA02_4B403D8BA163_.wvu.Cols" hidden="1" oldHidden="1">
    <formula>'Broadcasting Corp.'!$C:$C,'Broadcasting Corp.'!$F:$F</formula>
    <oldFormula>'Broadcasting Corp.'!$C:$C,'Broadcasting Corp.'!$F:$F</oldFormula>
  </rdn>
  <rdn rId="0" localSheetId="52" customView="1" name="Z_57AB6574_63F2_40B5_BA02_4B403D8BA163_.wvu.PrintArea" hidden="1" oldHidden="1">
    <formula>DPMR!$A$1:$G$22</formula>
    <oldFormula>DPMR!$A$1:$G$22</oldFormula>
  </rdn>
  <rdn rId="0" localSheetId="52" customView="1" name="Z_57AB6574_63F2_40B5_BA02_4B403D8BA163_.wvu.Rows" hidden="1" oldHidden="1">
    <formula>DPMR!$1:$1</formula>
    <oldFormula>DPMR!$1:$1</oldFormula>
  </rdn>
  <rdn rId="0" localSheetId="52" customView="1" name="Z_57AB6574_63F2_40B5_BA02_4B403D8BA163_.wvu.Cols" hidden="1" oldHidden="1">
    <formula>DPMR!$C:$C,DPMR!$F:$F</formula>
    <oldFormula>DPMR!$C:$C,DPMR!$F:$F</oldFormula>
  </rdn>
  <rdn rId="0" localSheetId="53" customView="1" name="Z_57AB6574_63F2_40B5_BA02_4B403D8BA163_.wvu.PrintArea" hidden="1" oldHidden="1">
    <formula>DRA!$A$1:$G$627</formula>
    <oldFormula>DRA!$A$1:$G$627</oldFormula>
  </rdn>
  <rdn rId="0" localSheetId="53" customView="1" name="Z_57AB6574_63F2_40B5_BA02_4B403D8BA163_.wvu.PrintTitles" hidden="1" oldHidden="1">
    <formula>DRA!$1:$2</formula>
    <oldFormula>DRA!$1:$2</oldFormula>
  </rdn>
  <rdn rId="0" localSheetId="53" customView="1" name="Z_57AB6574_63F2_40B5_BA02_4B403D8BA163_.wvu.Cols" hidden="1" oldHidden="1">
    <formula>DRA!$C:$C,DRA!$F:$F</formula>
    <oldFormula>DRA!$C:$C,DRA!$F:$F</oldFormula>
  </rdn>
  <rdn rId="0" localSheetId="53" customView="1" name="Z_57AB6574_63F2_40B5_BA02_4B403D8BA163_.wvu.FilterData" hidden="1" oldHidden="1">
    <formula>DRA!$A$1:$G$626</formula>
    <oldFormula>DRA!$A$1:$G$626</oldFormula>
  </rdn>
  <rdn rId="0" localSheetId="54" customView="1" name="Z_57AB6574_63F2_40B5_BA02_4B403D8BA163_.wvu.PrintArea" hidden="1" oldHidden="1">
    <formula>NHIA!$A$1:$G$13</formula>
    <oldFormula>NHIA!$A$1:$G$13</oldFormula>
  </rdn>
  <rdn rId="0" localSheetId="54" customView="1" name="Z_57AB6574_63F2_40B5_BA02_4B403D8BA163_.wvu.Rows" hidden="1" oldHidden="1">
    <formula>NHIA!$1:$1</formula>
    <oldFormula>NHIA!$1:$1</oldFormula>
  </rdn>
  <rdn rId="0" localSheetId="54" customView="1" name="Z_57AB6574_63F2_40B5_BA02_4B403D8BA163_.wvu.Cols" hidden="1" oldHidden="1">
    <formula>NHIA!$C:$C,NHIA!$F:$F</formula>
    <oldFormula>NHIA!$C:$C,NHIA!$F:$F</oldFormula>
  </rdn>
  <rdn rId="0" localSheetId="55" customView="1" name="Z_57AB6574_63F2_40B5_BA02_4B403D8BA163_.wvu.PrintArea" hidden="1" oldHidden="1">
    <formula>NSA!$A$1:$G$13</formula>
    <oldFormula>NSA!$A$1:$G$13</oldFormula>
  </rdn>
  <rdn rId="0" localSheetId="55" customView="1" name="Z_57AB6574_63F2_40B5_BA02_4B403D8BA163_.wvu.Rows" hidden="1" oldHidden="1">
    <formula>NSA!$1:$1</formula>
    <oldFormula>NSA!$1:$1</oldFormula>
  </rdn>
  <rdn rId="0" localSheetId="55" customView="1" name="Z_57AB6574_63F2_40B5_BA02_4B403D8BA163_.wvu.Cols" hidden="1" oldHidden="1">
    <formula>NSA!$C:$C,NSA!$F:$F</formula>
    <oldFormula>NSA!$C:$C,NSA!$F:$F</oldFormula>
  </rdn>
  <rdn rId="0" localSheetId="56" customView="1" name="Z_57AB6574_63F2_40B5_BA02_4B403D8BA163_.wvu.PrintArea" hidden="1" oldHidden="1">
    <formula>'UB '!$A$1:$G$325</formula>
    <oldFormula>'UB '!$A$1:$G$325</oldFormula>
  </rdn>
  <rdn rId="0" localSheetId="56" customView="1" name="Z_57AB6574_63F2_40B5_BA02_4B403D8BA163_.wvu.PrintTitles" hidden="1" oldHidden="1">
    <formula>'UB '!$1:$2</formula>
    <oldFormula>'UB '!$1:$2</oldFormula>
  </rdn>
  <rdn rId="0" localSheetId="56" customView="1" name="Z_57AB6574_63F2_40B5_BA02_4B403D8BA163_.wvu.Cols" hidden="1" oldHidden="1">
    <formula>'UB '!$C:$C,'UB '!$F:$F</formula>
    <oldFormula>'UB '!$C:$C,'UB '!$F:$F</oldFormula>
  </rdn>
  <rdn rId="0" localSheetId="56" customView="1" name="Z_57AB6574_63F2_40B5_BA02_4B403D8BA163_.wvu.FilterData" hidden="1" oldHidden="1">
    <formula>'UB '!$A$1:$G$325</formula>
    <oldFormula>'UB '!$A$1:$G$325</oldFormula>
  </rdn>
  <rdn rId="0" localSheetId="57" customView="1" name="Z_57AB6574_63F2_40B5_BA02_4B403D8BA163_.wvu.PrintArea" hidden="1" oldHidden="1">
    <formula>BTVI!$A$1:$G$31</formula>
    <oldFormula>BTVI!$A$1:$G$31</oldFormula>
  </rdn>
  <rdn rId="0" localSheetId="57" customView="1" name="Z_57AB6574_63F2_40B5_BA02_4B403D8BA163_.wvu.PrintTitles" hidden="1" oldHidden="1">
    <formula>BTVI!$1:$2</formula>
    <oldFormula>BTVI!$1:$2</oldFormula>
  </rdn>
  <rdn rId="0" localSheetId="57" customView="1" name="Z_57AB6574_63F2_40B5_BA02_4B403D8BA163_.wvu.Cols" hidden="1" oldHidden="1">
    <formula>BTVI!$C:$C,BTVI!$F:$F</formula>
    <oldFormula>BTVI!$C:$C,BTVI!$F:$F</oldFormula>
  </rdn>
  <rdn rId="0" localSheetId="58" customView="1" name="Z_57AB6574_63F2_40B5_BA02_4B403D8BA163_.wvu.PrintArea" hidden="1" oldHidden="1">
    <formula>BAIC!$A$1:$G$24</formula>
    <oldFormula>BAIC!$A$1:$G$24</oldFormula>
  </rdn>
  <rdn rId="0" localSheetId="58" customView="1" name="Z_57AB6574_63F2_40B5_BA02_4B403D8BA163_.wvu.Rows" hidden="1" oldHidden="1">
    <formula>BAIC!$1:$1</formula>
    <oldFormula>BAIC!$1:$1</oldFormula>
  </rdn>
  <rdn rId="0" localSheetId="58" customView="1" name="Z_57AB6574_63F2_40B5_BA02_4B403D8BA163_.wvu.Cols" hidden="1" oldHidden="1">
    <formula>BAIC!$C:$C,BAIC!$F:$F</formula>
    <oldFormula>BAIC!$C:$C,BAIC!$F:$F</oldFormula>
  </rdn>
  <rdn rId="0" localSheetId="59" customView="1" name="Z_57AB6574_63F2_40B5_BA02_4B403D8BA163_.wvu.PrintArea" hidden="1" oldHidden="1">
    <formula>NFS!$A$1:$G$88</formula>
    <oldFormula>NFS!$A$1:$G$88</oldFormula>
  </rdn>
  <rdn rId="0" localSheetId="59" customView="1" name="Z_57AB6574_63F2_40B5_BA02_4B403D8BA163_.wvu.PrintTitles" hidden="1" oldHidden="1">
    <formula>NFS!$1:$2</formula>
    <oldFormula>NFS!$1:$2</oldFormula>
  </rdn>
  <rdn rId="0" localSheetId="59" customView="1" name="Z_57AB6574_63F2_40B5_BA02_4B403D8BA163_.wvu.Cols" hidden="1" oldHidden="1">
    <formula>NFS!$C:$C,NFS!$F:$F</formula>
    <oldFormula>NFS!$C:$C,NFS!$F:$F</oldFormula>
  </rdn>
  <rdn rId="0" localSheetId="60" customView="1" name="Z_57AB6574_63F2_40B5_BA02_4B403D8BA163_.wvu.PrintArea" hidden="1" oldHidden="1">
    <formula>'Hotel Corp.'!$A$1:$G$10</formula>
    <oldFormula>'Hotel Corp.'!$A$1:$G$10</oldFormula>
  </rdn>
  <rdn rId="0" localSheetId="60" customView="1" name="Z_57AB6574_63F2_40B5_BA02_4B403D8BA163_.wvu.Rows" hidden="1" oldHidden="1">
    <formula>'Hotel Corp.'!$1:$1</formula>
    <oldFormula>'Hotel Corp.'!$1:$1</oldFormula>
  </rdn>
  <rdn rId="0" localSheetId="60" customView="1" name="Z_57AB6574_63F2_40B5_BA02_4B403D8BA163_.wvu.Cols" hidden="1" oldHidden="1">
    <formula>'Hotel Corp.'!$C:$C,'Hotel Corp.'!$F:$F</formula>
    <oldFormula>'Hotel Corp.'!$C:$C,'Hotel Corp.'!$F:$F</oldFormula>
  </rdn>
  <rdn rId="0" localSheetId="61" customView="1" name="Z_57AB6574_63F2_40B5_BA02_4B403D8BA163_.wvu.PrintArea" hidden="1" oldHidden="1">
    <formula>'Straw Market Auth.'!$A$1:$G$64</formula>
    <oldFormula>'Straw Market Auth.'!$A$1:$G$64</oldFormula>
  </rdn>
  <rdn rId="0" localSheetId="61" customView="1" name="Z_57AB6574_63F2_40B5_BA02_4B403D8BA163_.wvu.PrintTitles" hidden="1" oldHidden="1">
    <formula>'Straw Market Auth.'!$1:$2</formula>
    <oldFormula>'Straw Market Auth.'!$1:$2</oldFormula>
  </rdn>
  <rdn rId="0" localSheetId="61" customView="1" name="Z_57AB6574_63F2_40B5_BA02_4B403D8BA163_.wvu.Cols" hidden="1" oldHidden="1">
    <formula>'Straw Market Auth.'!$C:$C,'Straw Market Auth.'!$F:$F</formula>
    <oldFormula>'Straw Market Auth.'!$C:$C,'Straw Market Auth.'!$F:$F</oldFormula>
  </rdn>
  <rdn rId="0" localSheetId="62" customView="1" name="Z_57AB6574_63F2_40B5_BA02_4B403D8BA163_.wvu.PrintArea" hidden="1" oldHidden="1">
    <formula>Bahamasair!$A$1:$G$216</formula>
    <oldFormula>Bahamasair!$A$1:$G$216</oldFormula>
  </rdn>
  <rdn rId="0" localSheetId="62" customView="1" name="Z_57AB6574_63F2_40B5_BA02_4B403D8BA163_.wvu.PrintTitles" hidden="1" oldHidden="1">
    <formula>Bahamasair!$1:$2</formula>
    <oldFormula>Bahamasair!$1:$2</oldFormula>
  </rdn>
  <rdn rId="0" localSheetId="62" customView="1" name="Z_57AB6574_63F2_40B5_BA02_4B403D8BA163_.wvu.Cols" hidden="1" oldHidden="1">
    <formula>Bahamasair!$C:$C,Bahamasair!$F:$F</formula>
    <oldFormula>Bahamasair!$C:$C,Bahamasair!$F:$F</oldFormula>
  </rdn>
  <rdn rId="0" localSheetId="63" customView="1" name="Z_57AB6574_63F2_40B5_BA02_4B403D8BA163_.wvu.PrintArea" hidden="1" oldHidden="1">
    <formula>BAMSI!$A$1:$G$21</formula>
    <oldFormula>BAMSI!$A$1:$G$21</oldFormula>
  </rdn>
  <rdn rId="0" localSheetId="63" customView="1" name="Z_57AB6574_63F2_40B5_BA02_4B403D8BA163_.wvu.Rows" hidden="1" oldHidden="1">
    <formula>BAMSI!$1:$1</formula>
    <oldFormula>BAMSI!$1:$1</oldFormula>
  </rdn>
  <rdn rId="0" localSheetId="63" customView="1" name="Z_57AB6574_63F2_40B5_BA02_4B403D8BA163_.wvu.Cols" hidden="1" oldHidden="1">
    <formula>BAMSI!$C:$C,BAMSI!$F:$F</formula>
    <oldFormula>BAMSI!$C:$C,BAMSI!$F:$F</oldFormula>
  </rdn>
  <rdn rId="0" localSheetId="64" customView="1" name="Z_57AB6574_63F2_40B5_BA02_4B403D8BA163_.wvu.PrintArea" hidden="1" oldHidden="1">
    <formula>BPPBA!$A$1:$G$12</formula>
    <oldFormula>BPPBA!$A$1:$G$12</oldFormula>
  </rdn>
  <rdn rId="0" localSheetId="64" customView="1" name="Z_57AB6574_63F2_40B5_BA02_4B403D8BA163_.wvu.Rows" hidden="1" oldHidden="1">
    <formula>BPPBA!$1:$1</formula>
    <oldFormula>BPPBA!$1:$1</oldFormula>
  </rdn>
  <rdn rId="0" localSheetId="64" customView="1" name="Z_57AB6574_63F2_40B5_BA02_4B403D8BA163_.wvu.Cols" hidden="1" oldHidden="1">
    <formula>BPPBA!$C:$C,BPPBA!$F:$F</formula>
    <oldFormula>BPPBA!$C:$C,BPPBA!$F:$F</oldFormula>
  </rdn>
  <rdn rId="0" localSheetId="65" customView="1" name="Z_57AB6574_63F2_40B5_BA02_4B403D8BA163_.wvu.PrintArea" hidden="1" oldHidden="1">
    <formula>PHA!$A$1:$G$35</formula>
    <oldFormula>PHA!$A$1:$G$35</oldFormula>
  </rdn>
  <rdn rId="0" localSheetId="65" customView="1" name="Z_57AB6574_63F2_40B5_BA02_4B403D8BA163_.wvu.Rows" hidden="1" oldHidden="1">
    <formula>PHA!$1:$1</formula>
    <oldFormula>PHA!$1:$1</oldFormula>
  </rdn>
  <rdn rId="0" localSheetId="65" customView="1" name="Z_57AB6574_63F2_40B5_BA02_4B403D8BA163_.wvu.Cols" hidden="1" oldHidden="1">
    <formula>PHA!$C:$C,PHA!$F:$F</formula>
    <oldFormula>PHA!$C:$C,PHA!$F:$F</oldFormula>
  </rdn>
  <rdn rId="0" localSheetId="66" customView="1" name="Z_57AB6574_63F2_40B5_BA02_4B403D8BA163_.wvu.PrintArea" hidden="1" oldHidden="1">
    <formula>'Airport Authority'!$A$1:$G$51</formula>
    <oldFormula>'Airport Authority'!$A$1:$G$51</oldFormula>
  </rdn>
  <rdn rId="0" localSheetId="66" customView="1" name="Z_57AB6574_63F2_40B5_BA02_4B403D8BA163_.wvu.PrintTitles" hidden="1" oldHidden="1">
    <formula>'Airport Authority'!$1:$2</formula>
    <oldFormula>'Airport Authority'!$1:$2</oldFormula>
  </rdn>
  <rdn rId="0" localSheetId="66" customView="1" name="Z_57AB6574_63F2_40B5_BA02_4B403D8BA163_.wvu.Cols" hidden="1" oldHidden="1">
    <formula>'Airport Authority'!$C:$C,'Airport Authority'!$F:$F</formula>
    <oldFormula>'Airport Authority'!$C:$C,'Airport Authority'!$F:$F</oldFormula>
  </rdn>
  <rdn rId="0" localSheetId="67" customView="1" name="Z_57AB6574_63F2_40B5_BA02_4B403D8BA163_.wvu.PrintArea" hidden="1" oldHidden="1">
    <formula>WSC!$A$1:$G$12</formula>
    <oldFormula>WSC!$A$1:$G$12</oldFormula>
  </rdn>
  <rdn rId="0" localSheetId="67" customView="1" name="Z_57AB6574_63F2_40B5_BA02_4B403D8BA163_.wvu.Rows" hidden="1" oldHidden="1">
    <formula>WSC!$1:$1</formula>
    <oldFormula>WSC!$1:$1</oldFormula>
  </rdn>
  <rdn rId="0" localSheetId="67" customView="1" name="Z_57AB6574_63F2_40B5_BA02_4B403D8BA163_.wvu.Cols" hidden="1" oldHidden="1">
    <formula>WSC!$C:$C,WSC!$F:$F</formula>
    <oldFormula>WSC!$C:$C,WSC!$F:$F</oldFormula>
  </rdn>
  <rcv guid="{57AB6574-63F2-40B5-BA02-4B403D8BA163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7" sqref="A28:XFD28">
    <dxf>
      <fill>
        <patternFill patternType="solid">
          <bgColor rgb="FFFFFF00"/>
        </patternFill>
      </fill>
    </dxf>
  </rfmt>
  <rfmt sheetId="7" sqref="A9:XFD9">
    <dxf>
      <fill>
        <patternFill patternType="solid">
          <bgColor rgb="FFFFFF00"/>
        </patternFill>
      </fill>
    </dxf>
  </rfmt>
  <rfmt sheetId="7" sqref="A44:XFD44">
    <dxf>
      <fill>
        <patternFill patternType="solid">
          <bgColor rgb="FFFFFF00"/>
        </patternFill>
      </fill>
    </dxf>
  </rfmt>
  <rfmt sheetId="8" sqref="A1:H29" start="0" length="2147483647">
    <dxf>
      <font>
        <name val="Calibri"/>
        <scheme val="minor"/>
      </font>
    </dxf>
  </rfmt>
  <rfmt sheetId="8" sqref="A1:H29" start="0" length="2147483647">
    <dxf>
      <font>
        <sz val="10"/>
      </font>
    </dxf>
  </rfmt>
  <rfmt sheetId="8" sqref="A13:XFD13">
    <dxf>
      <fill>
        <patternFill patternType="solid">
          <bgColor rgb="FFFFFF00"/>
        </patternFill>
      </fill>
    </dxf>
  </rfmt>
  <rfmt sheetId="9" sqref="A1:G8" start="0" length="2147483647">
    <dxf>
      <font>
        <name val="Calibri"/>
        <scheme val="minor"/>
      </font>
    </dxf>
  </rfmt>
  <rfmt sheetId="9" sqref="A1:G8" start="0" length="2147483647">
    <dxf>
      <font>
        <sz val="10"/>
      </font>
    </dxf>
  </rfmt>
  <rfmt sheetId="10" sqref="A1:G15" start="0" length="2147483647">
    <dxf>
      <font>
        <name val="Calibri"/>
        <scheme val="minor"/>
      </font>
    </dxf>
  </rfmt>
  <rfmt sheetId="10" sqref="A1:G15" start="0" length="2147483647">
    <dxf>
      <font>
        <sz val="10"/>
      </font>
    </dxf>
  </rfmt>
  <rfmt sheetId="11" sqref="C5:H30" start="0" length="2147483647">
    <dxf>
      <font>
        <name val="Calibri"/>
        <scheme val="minor"/>
      </font>
    </dxf>
  </rfmt>
  <rfmt sheetId="11" sqref="C5:H30" start="0" length="2147483647">
    <dxf>
      <font>
        <sz val="11"/>
      </font>
    </dxf>
  </rfmt>
  <rfmt sheetId="11" sqref="C5:H30" start="0" length="2147483647">
    <dxf>
      <font>
        <sz val="10"/>
      </font>
    </dxf>
  </rfmt>
  <rfmt sheetId="11" sqref="A18:XFD18">
    <dxf>
      <fill>
        <patternFill patternType="solid">
          <bgColor rgb="FFFFFF00"/>
        </patternFill>
      </fill>
    </dxf>
  </rfmt>
  <rfmt sheetId="11" sqref="A25:XFD25">
    <dxf>
      <fill>
        <patternFill patternType="solid">
          <bgColor rgb="FFFFFF00"/>
        </patternFill>
      </fill>
    </dxf>
  </rfmt>
  <rfmt sheetId="11" sqref="A26:XFD26">
    <dxf>
      <fill>
        <patternFill patternType="solid">
          <bgColor rgb="FFFFFF00"/>
        </patternFill>
      </fill>
    </dxf>
  </rfmt>
  <rfmt sheetId="12" sqref="A5:G8" start="0" length="2147483647">
    <dxf>
      <font>
        <name val="Calibri"/>
        <scheme val="minor"/>
      </font>
    </dxf>
  </rfmt>
  <rfmt sheetId="12" sqref="A5:G8" start="0" length="2147483647">
    <dxf>
      <font>
        <sz val="10"/>
      </font>
    </dxf>
  </rfmt>
  <rfmt sheetId="13" sqref="A6:G21" start="0" length="2147483647">
    <dxf>
      <font>
        <name val="Calibri"/>
        <scheme val="minor"/>
      </font>
    </dxf>
  </rfmt>
  <rfmt sheetId="13" sqref="A6:G21" start="0" length="2147483647">
    <dxf>
      <font>
        <sz val="11"/>
      </font>
    </dxf>
  </rfmt>
  <rfmt sheetId="13" sqref="A6:G21" start="0" length="2147483647">
    <dxf>
      <font>
        <sz val="10"/>
      </font>
    </dxf>
  </rfmt>
  <rfmt sheetId="14" sqref="A6:G23" start="0" length="2147483647">
    <dxf>
      <font>
        <name val="Calibri"/>
        <scheme val="minor"/>
      </font>
    </dxf>
  </rfmt>
  <rfmt sheetId="14" sqref="A6:G23" start="0" length="2147483647">
    <dxf>
      <font>
        <sz val="10"/>
      </font>
    </dxf>
  </rfmt>
  <rfmt sheetId="15" sqref="A5:G32" start="0" length="2147483647">
    <dxf>
      <font>
        <name val="Calibri"/>
        <scheme val="minor"/>
      </font>
    </dxf>
  </rfmt>
  <rfmt sheetId="15" sqref="A5:G32" start="0" length="2147483647">
    <dxf>
      <font>
        <sz val="11"/>
      </font>
    </dxf>
  </rfmt>
  <rfmt sheetId="15" sqref="A5:G32" start="0" length="2147483647">
    <dxf>
      <font>
        <sz val="10"/>
      </font>
    </dxf>
  </rfmt>
  <rfmt sheetId="15" sqref="A16:XFD16">
    <dxf>
      <fill>
        <patternFill patternType="solid">
          <bgColor rgb="FFFFFF00"/>
        </patternFill>
      </fill>
    </dxf>
  </rfmt>
  <rcc rId="1" sId="15">
    <nc r="H16" t="inlineStr">
      <is>
        <t>Not a vendor name</t>
      </is>
    </nc>
  </rcc>
  <rcc rId="2" sId="5">
    <nc r="H58" t="inlineStr">
      <is>
        <t>Repeated</t>
      </is>
    </nc>
  </rcc>
  <rfmt sheetId="5" sqref="H58" start="0" length="2147483647">
    <dxf>
      <font>
        <name val="Calibri"/>
        <scheme val="minor"/>
      </font>
    </dxf>
  </rfmt>
  <rfmt sheetId="5" sqref="H58" start="0" length="2147483647">
    <dxf>
      <font>
        <sz val="11"/>
      </font>
    </dxf>
  </rfmt>
  <rfmt sheetId="5" sqref="H58" start="0" length="2147483647">
    <dxf>
      <font>
        <sz val="10"/>
      </font>
    </dxf>
  </rfmt>
  <rcc rId="3" sId="7">
    <nc r="H28" t="inlineStr">
      <is>
        <t>Employee name</t>
      </is>
    </nc>
  </rcc>
  <rcc rId="4" sId="7">
    <nc r="H44" t="inlineStr">
      <is>
        <t>Repeated item</t>
      </is>
    </nc>
  </rcc>
  <rcc rId="5" sId="8">
    <nc r="I13" t="inlineStr">
      <is>
        <t>Employee name</t>
      </is>
    </nc>
  </rcc>
  <rfmt sheetId="11" sqref="I26" start="0" length="2147483647">
    <dxf>
      <font>
        <name val="Calibri"/>
        <scheme val="minor"/>
      </font>
    </dxf>
  </rfmt>
  <rfmt sheetId="11" sqref="I26" start="0" length="2147483647">
    <dxf>
      <font>
        <sz val="11"/>
      </font>
    </dxf>
  </rfmt>
  <rfmt sheetId="11" sqref="I26" start="0" length="2147483647">
    <dxf>
      <font>
        <sz val="10"/>
      </font>
    </dxf>
  </rfmt>
  <rcc rId="6" sId="11">
    <nc r="I26" t="inlineStr">
      <is>
        <t>Repeated items</t>
      </is>
    </nc>
  </rcc>
  <rcc rId="7" sId="14">
    <nc r="H20" t="inlineStr">
      <is>
        <t>Repeated item</t>
      </is>
    </nc>
  </rcc>
  <rfmt sheetId="15" sqref="H16" start="0" length="2147483647">
    <dxf>
      <font>
        <name val="Calibri"/>
        <scheme val="minor"/>
      </font>
    </dxf>
  </rfmt>
  <rfmt sheetId="15" sqref="H16" start="0" length="2147483647">
    <dxf>
      <font>
        <sz val="11"/>
      </font>
    </dxf>
  </rfmt>
  <rfmt sheetId="15" sqref="H16" start="0" length="2147483647">
    <dxf>
      <font>
        <sz val="10"/>
      </font>
    </dxf>
  </rfmt>
  <rfmt sheetId="16" sqref="A1:XFD1048576" start="0" length="2147483647">
    <dxf>
      <font>
        <name val="Calibri"/>
        <scheme val="minor"/>
      </font>
    </dxf>
  </rfmt>
  <rfmt sheetId="16" sqref="A1:XFD1048576" start="0" length="2147483647">
    <dxf>
      <font>
        <sz val="10"/>
      </font>
    </dxf>
  </rfmt>
  <rfmt sheetId="16" sqref="A15:XFD16">
    <dxf>
      <fill>
        <patternFill patternType="solid">
          <bgColor rgb="FFFFFF00"/>
        </patternFill>
      </fill>
    </dxf>
  </rfmt>
  <rcc rId="8" sId="16">
    <nc r="H15" t="inlineStr">
      <is>
        <t>Repeated items</t>
      </is>
    </nc>
  </rcc>
  <rfmt sheetId="17" sqref="A1:XFD1048576" start="0" length="2147483647">
    <dxf>
      <font>
        <name val="Calibri"/>
        <scheme val="minor"/>
      </font>
    </dxf>
  </rfmt>
  <rfmt sheetId="17" sqref="A1:XFD1048576" start="0" length="2147483647">
    <dxf>
      <font>
        <sz val="12"/>
      </font>
    </dxf>
  </rfmt>
  <rfmt sheetId="17" sqref="A1:XFD1048576" start="0" length="2147483647">
    <dxf>
      <font>
        <sz val="11"/>
      </font>
    </dxf>
  </rfmt>
  <rfmt sheetId="17" sqref="A1:XFD1048576" start="0" length="2147483647">
    <dxf>
      <font>
        <sz val="10"/>
      </font>
    </dxf>
  </rfmt>
  <rfmt sheetId="17" sqref="A6:XFD7">
    <dxf>
      <fill>
        <patternFill patternType="solid">
          <bgColor rgb="FFFFFF00"/>
        </patternFill>
      </fill>
    </dxf>
  </rfmt>
  <rcc rId="9" sId="17">
    <nc r="I6" t="inlineStr">
      <is>
        <t>Repeated items</t>
      </is>
    </nc>
  </rcc>
  <rfmt sheetId="18" sqref="A1:XFD1048576" start="0" length="2147483647">
    <dxf>
      <font>
        <name val="Calibri"/>
        <scheme val="minor"/>
      </font>
    </dxf>
  </rfmt>
  <rfmt sheetId="18" sqref="A1:XFD1048576" start="0" length="2147483647">
    <dxf>
      <font>
        <sz val="11"/>
      </font>
    </dxf>
  </rfmt>
  <rfmt sheetId="18" sqref="A1:XFD1048576" start="0" length="2147483647">
    <dxf>
      <font>
        <sz val="10"/>
      </font>
    </dxf>
  </rfmt>
  <rfmt sheetId="18" sqref="A23:XFD23">
    <dxf>
      <fill>
        <patternFill patternType="solid">
          <bgColor rgb="FFFFFF00"/>
        </patternFill>
      </fill>
    </dxf>
  </rfmt>
  <rcc rId="10" sId="18">
    <nc r="H23" t="inlineStr">
      <is>
        <t>Name not vendor?</t>
      </is>
    </nc>
  </rcc>
  <rcc rId="11" sId="18" odxf="1" dxf="1">
    <nc r="H26" t="inlineStr">
      <is>
        <t>Name not vendor?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8" sqref="A26:XFD26">
    <dxf>
      <fill>
        <patternFill>
          <bgColor rgb="FFFFFF00"/>
        </patternFill>
      </fill>
    </dxf>
  </rfmt>
  <rfmt sheetId="18" sqref="A33:XFD33">
    <dxf>
      <fill>
        <patternFill patternType="solid">
          <bgColor rgb="FFFFFF00"/>
        </patternFill>
      </fill>
    </dxf>
  </rfmt>
  <rcc rId="12" sId="18">
    <nc r="H33" t="inlineStr">
      <is>
        <t>Name not vendor?</t>
      </is>
    </nc>
  </rcc>
  <rfmt sheetId="19" sqref="A1:XFD1048576" start="0" length="2147483647">
    <dxf>
      <font>
        <sz val="11"/>
      </font>
    </dxf>
  </rfmt>
  <rfmt sheetId="19" sqref="A1:XFD1048576" start="0" length="2147483647">
    <dxf>
      <font>
        <sz val="10"/>
      </font>
    </dxf>
  </rfmt>
  <rcv guid="{57AB6574-63F2-40B5-BA02-4B403D8BA163}" action="delete"/>
  <rdn rId="0" localSheetId="1" customView="1" name="Z_57AB6574_63F2_40B5_BA02_4B403D8BA163_.wvu.PrintTitles" hidden="1" oldHidden="1">
    <formula>Summary!$2:$2</formula>
    <oldFormula>Summary!$2:$2</oldFormula>
  </rdn>
  <rdn rId="0" localSheetId="2" customView="1" name="Z_57AB6574_63F2_40B5_BA02_4B403D8BA163_.wvu.PrintArea" hidden="1" oldHidden="1">
    <formula>'Arrears-Various'!$A$2:$E$19</formula>
    <oldFormula>'Arrears-Various'!$A$2:$E$19</oldFormula>
  </rdn>
  <rdn rId="0" localSheetId="2" customView="1" name="Z_57AB6574_63F2_40B5_BA02_4B403D8BA163_.wvu.Cols" hidden="1" oldHidden="1">
    <formula>'Arrears-Various'!$C:$C,'Arrears-Various'!$F:$F</formula>
    <oldFormula>'Arrears-Various'!$C:$C,'Arrears-Various'!$F:$F</oldFormula>
  </rdn>
  <rdn rId="0" localSheetId="3" customView="1" name="Z_57AB6574_63F2_40B5_BA02_4B403D8BA163_.wvu.PrintArea" hidden="1" oldHidden="1">
    <formula>'Head 001'!$A$1:$G$17</formula>
    <oldFormula>'Head 001'!$A$1:$G$17</oldFormula>
  </rdn>
  <rdn rId="0" localSheetId="3" customView="1" name="Z_57AB6574_63F2_40B5_BA02_4B403D8BA163_.wvu.Rows" hidden="1" oldHidden="1">
    <formula>'Head 001'!$19:$28</formula>
    <oldFormula>'Head 001'!$19:$28</oldFormula>
  </rdn>
  <rdn rId="0" localSheetId="3" customView="1" name="Z_57AB6574_63F2_40B5_BA02_4B403D8BA163_.wvu.Cols" hidden="1" oldHidden="1">
    <formula>'Head 001'!$C:$C,'Head 001'!$F:$F</formula>
    <oldFormula>'Head 001'!$C:$C,'Head 001'!$F:$F</oldFormula>
  </rdn>
  <rdn rId="0" localSheetId="4" customView="1" name="Z_57AB6574_63F2_40B5_BA02_4B403D8BA163_.wvu.PrintArea" hidden="1" oldHidden="1">
    <formula>'Head 003'!$A$1:$G$11</formula>
    <oldFormula>'Head 003'!$A$1:$G$11</oldFormula>
  </rdn>
  <rdn rId="0" localSheetId="4" customView="1" name="Z_57AB6574_63F2_40B5_BA02_4B403D8BA163_.wvu.Cols" hidden="1" oldHidden="1">
    <formula>'Head 003'!$C:$C,'Head 003'!$F:$F</formula>
    <oldFormula>'Head 003'!$C:$C,'Head 003'!$F:$F</oldFormula>
  </rdn>
  <rdn rId="0" localSheetId="5" customView="1" name="Z_57AB6574_63F2_40B5_BA02_4B403D8BA163_.wvu.PrintArea" hidden="1" oldHidden="1">
    <formula>'Head 005'!$A$1:$G$60</formula>
    <oldFormula>'Head 005'!$A$1:$G$60</oldFormula>
  </rdn>
  <rdn rId="0" localSheetId="5" customView="1" name="Z_57AB6574_63F2_40B5_BA02_4B403D8BA163_.wvu.PrintTitles" hidden="1" oldHidden="1">
    <formula>'Head 005'!$1:$2</formula>
    <oldFormula>'Head 005'!$1:$2</oldFormula>
  </rdn>
  <rdn rId="0" localSheetId="5" customView="1" name="Z_57AB6574_63F2_40B5_BA02_4B403D8BA163_.wvu.Cols" hidden="1" oldHidden="1">
    <formula>'Head 005'!$C:$C,'Head 005'!$F:$F</formula>
    <oldFormula>'Head 005'!$C:$C,'Head 005'!$F:$F</oldFormula>
  </rdn>
  <rdn rId="0" localSheetId="5" customView="1" name="Z_57AB6574_63F2_40B5_BA02_4B403D8BA163_.wvu.FilterData" hidden="1" oldHidden="1">
    <formula>'Head 005'!$A$6:$G$60</formula>
    <oldFormula>'Head 005'!$A$6:$G$60</oldFormula>
  </rdn>
  <rdn rId="0" localSheetId="6" customView="1" name="Z_57AB6574_63F2_40B5_BA02_4B403D8BA163_.wvu.PrintArea" hidden="1" oldHidden="1">
    <formula>'Head 006'!$A$1:$G$12</formula>
    <oldFormula>'Head 006'!$A$1:$G$12</oldFormula>
  </rdn>
  <rdn rId="0" localSheetId="6" customView="1" name="Z_57AB6574_63F2_40B5_BA02_4B403D8BA163_.wvu.Cols" hidden="1" oldHidden="1">
    <formula>'Head 006'!$C:$C,'Head 006'!$F:$F</formula>
    <oldFormula>'Head 006'!$C:$C,'Head 006'!$F:$F</oldFormula>
  </rdn>
  <rdn rId="0" localSheetId="7" customView="1" name="Z_57AB6574_63F2_40B5_BA02_4B403D8BA163_.wvu.PrintArea" hidden="1" oldHidden="1">
    <formula>'Head 007'!$A$1:$G$48</formula>
    <oldFormula>'Head 007'!$A$1:$G$48</oldFormula>
  </rdn>
  <rdn rId="0" localSheetId="7" customView="1" name="Z_57AB6574_63F2_40B5_BA02_4B403D8BA163_.wvu.PrintTitles" hidden="1" oldHidden="1">
    <formula>'Head 007'!$1:$2</formula>
    <oldFormula>'Head 007'!$1:$2</oldFormula>
  </rdn>
  <rdn rId="0" localSheetId="7" customView="1" name="Z_57AB6574_63F2_40B5_BA02_4B403D8BA163_.wvu.Cols" hidden="1" oldHidden="1">
    <formula>'Head 007'!$C:$C,'Head 007'!$F:$F</formula>
    <oldFormula>'Head 007'!$C:$C,'Head 007'!$F:$F</oldFormula>
  </rdn>
  <rdn rId="0" localSheetId="8" customView="1" name="Z_57AB6574_63F2_40B5_BA02_4B403D8BA163_.wvu.PrintArea" hidden="1" oldHidden="1">
    <formula>'Head 010'!$A$1:$H$29</formula>
    <oldFormula>'Head 010'!$A$1:$H$29</oldFormula>
  </rdn>
  <rdn rId="0" localSheetId="8" customView="1" name="Z_57AB6574_63F2_40B5_BA02_4B403D8BA163_.wvu.PrintTitles" hidden="1" oldHidden="1">
    <formula>'Head 010'!$1:$2</formula>
    <oldFormula>'Head 010'!$1:$2</oldFormula>
  </rdn>
  <rdn rId="0" localSheetId="8" customView="1" name="Z_57AB6574_63F2_40B5_BA02_4B403D8BA163_.wvu.Cols" hidden="1" oldHidden="1">
    <formula>'Head 010'!$B:$B,'Head 010'!$D:$D,'Head 010'!$G:$G</formula>
    <oldFormula>'Head 010'!$B:$B,'Head 010'!$D:$D,'Head 010'!$G:$G</oldFormula>
  </rdn>
  <rdn rId="0" localSheetId="9" customView="1" name="Z_57AB6574_63F2_40B5_BA02_4B403D8BA163_.wvu.PrintArea" hidden="1" oldHidden="1">
    <formula>'Head 012'!$A$1:$G$10</formula>
    <oldFormula>'Head 012'!$A$1:$G$10</oldFormula>
  </rdn>
  <rdn rId="0" localSheetId="9" customView="1" name="Z_57AB6574_63F2_40B5_BA02_4B403D8BA163_.wvu.Rows" hidden="1" oldHidden="1">
    <formula>'Head 012'!$10:$13</formula>
    <oldFormula>'Head 012'!$10:$13</oldFormula>
  </rdn>
  <rdn rId="0" localSheetId="9" customView="1" name="Z_57AB6574_63F2_40B5_BA02_4B403D8BA163_.wvu.Cols" hidden="1" oldHidden="1">
    <formula>'Head 012'!$C:$C,'Head 012'!$F:$F</formula>
    <oldFormula>'Head 012'!$C:$C,'Head 012'!$F:$F</oldFormula>
  </rdn>
  <rdn rId="0" localSheetId="10" customView="1" name="Z_57AB6574_63F2_40B5_BA02_4B403D8BA163_.wvu.PrintArea" hidden="1" oldHidden="1">
    <formula>'Head 013'!$A$1:$G$15</formula>
    <oldFormula>'Head 013'!$A$1:$G$15</oldFormula>
  </rdn>
  <rdn rId="0" localSheetId="10" customView="1" name="Z_57AB6574_63F2_40B5_BA02_4B403D8BA163_.wvu.Cols" hidden="1" oldHidden="1">
    <formula>'Head 013'!$C:$C,'Head 013'!$F:$F</formula>
    <oldFormula>'Head 013'!$C:$C,'Head 013'!$F:$F</oldFormula>
  </rdn>
  <rdn rId="0" localSheetId="11" customView="1" name="Z_57AB6574_63F2_40B5_BA02_4B403D8BA163_.wvu.PrintArea" hidden="1" oldHidden="1">
    <formula>'Head 018'!$A$1:$H$30</formula>
    <oldFormula>'Head 018'!$A$1:$H$30</oldFormula>
  </rdn>
  <rdn rId="0" localSheetId="11" customView="1" name="Z_57AB6574_63F2_40B5_BA02_4B403D8BA163_.wvu.PrintTitles" hidden="1" oldHidden="1">
    <formula>'Head 018'!$1:$2</formula>
    <oldFormula>'Head 018'!$1:$2</oldFormula>
  </rdn>
  <rdn rId="0" localSheetId="11" customView="1" name="Z_57AB6574_63F2_40B5_BA02_4B403D8BA163_.wvu.Cols" hidden="1" oldHidden="1">
    <formula>'Head 018'!$B:$B,'Head 018'!$D:$D,'Head 018'!$G:$G</formula>
    <oldFormula>'Head 018'!$B:$B,'Head 018'!$D:$D,'Head 018'!$G:$G</oldFormula>
  </rdn>
  <rdn rId="0" localSheetId="12" customView="1" name="Z_57AB6574_63F2_40B5_BA02_4B403D8BA163_.wvu.PrintArea" hidden="1" oldHidden="1">
    <formula>'Head 019'!$A$1:$G$8</formula>
    <oldFormula>'Head 019'!$A$1:$G$8</oldFormula>
  </rdn>
  <rdn rId="0" localSheetId="12" customView="1" name="Z_57AB6574_63F2_40B5_BA02_4B403D8BA163_.wvu.Cols" hidden="1" oldHidden="1">
    <formula>'Head 019'!$C:$C,'Head 019'!$F:$F</formula>
    <oldFormula>'Head 019'!$C:$C,'Head 019'!$F:$F</oldFormula>
  </rdn>
  <rdn rId="0" localSheetId="13" customView="1" name="Z_57AB6574_63F2_40B5_BA02_4B403D8BA163_.wvu.PrintArea" hidden="1" oldHidden="1">
    <formula>'Head 021'!$A$1:$G$21</formula>
    <oldFormula>'Head 021'!$A$1:$G$21</oldFormula>
  </rdn>
  <rdn rId="0" localSheetId="13" customView="1" name="Z_57AB6574_63F2_40B5_BA02_4B403D8BA163_.wvu.Rows" hidden="1" oldHidden="1">
    <formula>'Head 021'!$1:$1</formula>
    <oldFormula>'Head 021'!$1:$1</oldFormula>
  </rdn>
  <rdn rId="0" localSheetId="13" customView="1" name="Z_57AB6574_63F2_40B5_BA02_4B403D8BA163_.wvu.Cols" hidden="1" oldHidden="1">
    <formula>'Head 021'!$C:$C,'Head 021'!$F:$F</formula>
    <oldFormula>'Head 021'!$C:$C,'Head 021'!$F:$F</oldFormula>
  </rdn>
  <rdn rId="0" localSheetId="14" customView="1" name="Z_57AB6574_63F2_40B5_BA02_4B403D8BA163_.wvu.PrintArea" hidden="1" oldHidden="1">
    <formula>'Head 022'!$A$1:$G$23</formula>
    <oldFormula>'Head 022'!$A$1:$G$23</oldFormula>
  </rdn>
  <rdn rId="0" localSheetId="14" customView="1" name="Z_57AB6574_63F2_40B5_BA02_4B403D8BA163_.wvu.Rows" hidden="1" oldHidden="1">
    <formula>'Head 022'!$1:$1</formula>
    <oldFormula>'Head 022'!$1:$1</oldFormula>
  </rdn>
  <rdn rId="0" localSheetId="14" customView="1" name="Z_57AB6574_63F2_40B5_BA02_4B403D8BA163_.wvu.Cols" hidden="1" oldHidden="1">
    <formula>'Head 022'!$C:$C,'Head 022'!$F:$F</formula>
    <oldFormula>'Head 022'!$C:$C,'Head 022'!$F:$F</oldFormula>
  </rdn>
  <rdn rId="0" localSheetId="15" customView="1" name="Z_57AB6574_63F2_40B5_BA02_4B403D8BA163_.wvu.PrintArea" hidden="1" oldHidden="1">
    <formula>'Head 023'!$A$1:$G$32</formula>
    <oldFormula>'Head 023'!$A$1:$G$32</oldFormula>
  </rdn>
  <rdn rId="0" localSheetId="15" customView="1" name="Z_57AB6574_63F2_40B5_BA02_4B403D8BA163_.wvu.PrintTitles" hidden="1" oldHidden="1">
    <formula>'Head 023'!$1:$2</formula>
    <oldFormula>'Head 023'!$1:$2</oldFormula>
  </rdn>
  <rdn rId="0" localSheetId="15" customView="1" name="Z_57AB6574_63F2_40B5_BA02_4B403D8BA163_.wvu.Cols" hidden="1" oldHidden="1">
    <formula>'Head 023'!$C:$C,'Head 023'!$F:$F</formula>
    <oldFormula>'Head 023'!$C:$C,'Head 023'!$F:$F</oldFormula>
  </rdn>
  <rdn rId="0" localSheetId="16" customView="1" name="Z_57AB6574_63F2_40B5_BA02_4B403D8BA163_.wvu.PrintArea" hidden="1" oldHidden="1">
    <formula>'Head 028'!$A$1:$G$18</formula>
    <oldFormula>'Head 028'!$A$1:$G$18</oldFormula>
  </rdn>
  <rdn rId="0" localSheetId="16" customView="1" name="Z_57AB6574_63F2_40B5_BA02_4B403D8BA163_.wvu.Rows" hidden="1" oldHidden="1">
    <formula>'Head 028'!$1:$1</formula>
    <oldFormula>'Head 028'!$1:$1</oldFormula>
  </rdn>
  <rdn rId="0" localSheetId="16" customView="1" name="Z_57AB6574_63F2_40B5_BA02_4B403D8BA163_.wvu.Cols" hidden="1" oldHidden="1">
    <formula>'Head 028'!$C:$C,'Head 028'!$F:$F</formula>
    <oldFormula>'Head 028'!$C:$C,'Head 028'!$F:$F</oldFormula>
  </rdn>
  <rdn rId="0" localSheetId="17" customView="1" name="Z_57AB6574_63F2_40B5_BA02_4B403D8BA163_.wvu.PrintArea" hidden="1" oldHidden="1">
    <formula>'Head 029'!$A$1:$H$21</formula>
    <oldFormula>'Head 029'!$A$1:$H$21</oldFormula>
  </rdn>
  <rdn rId="0" localSheetId="17" customView="1" name="Z_57AB6574_63F2_40B5_BA02_4B403D8BA163_.wvu.Cols" hidden="1" oldHidden="1">
    <formula>'Head 029'!$B:$B,'Head 029'!$E:$F</formula>
    <oldFormula>'Head 029'!$B:$B,'Head 029'!$E:$F</oldFormula>
  </rdn>
  <rdn rId="0" localSheetId="18" customView="1" name="Z_57AB6574_63F2_40B5_BA02_4B403D8BA163_.wvu.PrintArea" hidden="1" oldHidden="1">
    <formula>'Head 030'!$A$1:$G$34</formula>
    <oldFormula>'Head 030'!$A$1:$G$34</oldFormula>
  </rdn>
  <rdn rId="0" localSheetId="18" customView="1" name="Z_57AB6574_63F2_40B5_BA02_4B403D8BA163_.wvu.PrintTitles" hidden="1" oldHidden="1">
    <formula>'Head 030'!$1:$2</formula>
    <oldFormula>'Head 030'!$1:$2</oldFormula>
  </rdn>
  <rdn rId="0" localSheetId="18" customView="1" name="Z_57AB6574_63F2_40B5_BA02_4B403D8BA163_.wvu.Cols" hidden="1" oldHidden="1">
    <formula>'Head 030'!$C:$C,'Head 030'!$F:$F</formula>
    <oldFormula>'Head 030'!$C:$C,'Head 030'!$F:$F</oldFormula>
  </rdn>
  <rdn rId="0" localSheetId="19" customView="1" name="Z_57AB6574_63F2_40B5_BA02_4B403D8BA163_.wvu.PrintArea" hidden="1" oldHidden="1">
    <formula>'Head 031'!$A$1:$G$9</formula>
    <oldFormula>'Head 031'!$A$1:$G$9</oldFormula>
  </rdn>
  <rdn rId="0" localSheetId="19" customView="1" name="Z_57AB6574_63F2_40B5_BA02_4B403D8BA163_.wvu.Cols" hidden="1" oldHidden="1">
    <formula>'Head 031'!$C:$C,'Head 031'!$F:$F</formula>
    <oldFormula>'Head 031'!$C:$C,'Head 031'!$F:$F</oldFormula>
  </rdn>
  <rdn rId="0" localSheetId="20" customView="1" name="Z_57AB6574_63F2_40B5_BA02_4B403D8BA163_.wvu.PrintArea" hidden="1" oldHidden="1">
    <formula>'Head 032'!$A$1:$G$64</formula>
    <oldFormula>'Head 032'!$A$1:$G$64</oldFormula>
  </rdn>
  <rdn rId="0" localSheetId="20" customView="1" name="Z_57AB6574_63F2_40B5_BA02_4B403D8BA163_.wvu.PrintTitles" hidden="1" oldHidden="1">
    <formula>'Head 032'!$1:$2</formula>
    <oldFormula>'Head 032'!$1:$2</oldFormula>
  </rdn>
  <rdn rId="0" localSheetId="20" customView="1" name="Z_57AB6574_63F2_40B5_BA02_4B403D8BA163_.wvu.Cols" hidden="1" oldHidden="1">
    <formula>'Head 032'!$C:$C,'Head 032'!$F:$F</formula>
    <oldFormula>'Head 032'!$C:$C,'Head 032'!$F:$F</oldFormula>
  </rdn>
  <rdn rId="0" localSheetId="21" customView="1" name="Z_57AB6574_63F2_40B5_BA02_4B403D8BA163_.wvu.PrintArea" hidden="1" oldHidden="1">
    <formula>'Head 033'!$A$1:$G$14</formula>
    <oldFormula>'Head 033'!$A$1:$G$14</oldFormula>
  </rdn>
  <rdn rId="0" localSheetId="21" customView="1" name="Z_57AB6574_63F2_40B5_BA02_4B403D8BA163_.wvu.Rows" hidden="1" oldHidden="1">
    <formula>'Head 033'!$1:$1</formula>
    <oldFormula>'Head 033'!$1:$1</oldFormula>
  </rdn>
  <rdn rId="0" localSheetId="21" customView="1" name="Z_57AB6574_63F2_40B5_BA02_4B403D8BA163_.wvu.Cols" hidden="1" oldHidden="1">
    <formula>'Head 033'!$C:$C,'Head 033'!$F:$F</formula>
    <oldFormula>'Head 033'!$C:$C,'Head 033'!$F:$F</oldFormula>
  </rdn>
  <rdn rId="0" localSheetId="22" customView="1" name="Z_57AB6574_63F2_40B5_BA02_4B403D8BA163_.wvu.PrintArea" hidden="1" oldHidden="1">
    <formula>'Head 035'!$A$1:$H$60</formula>
    <oldFormula>'Head 035'!$A$1:$H$60</oldFormula>
  </rdn>
  <rdn rId="0" localSheetId="22" customView="1" name="Z_57AB6574_63F2_40B5_BA02_4B403D8BA163_.wvu.PrintTitles" hidden="1" oldHidden="1">
    <formula>'Head 035'!$1:$2</formula>
    <oldFormula>'Head 035'!$1:$2</oldFormula>
  </rdn>
  <rdn rId="0" localSheetId="22" customView="1" name="Z_57AB6574_63F2_40B5_BA02_4B403D8BA163_.wvu.Cols" hidden="1" oldHidden="1">
    <formula>'Head 035'!$B:$B,'Head 035'!$D:$D,'Head 035'!$G:$G</formula>
    <oldFormula>'Head 035'!$B:$B,'Head 035'!$D:$D,'Head 035'!$G:$G</oldFormula>
  </rdn>
  <rdn rId="0" localSheetId="23" customView="1" name="Z_57AB6574_63F2_40B5_BA02_4B403D8BA163_.wvu.PrintArea" hidden="1" oldHidden="1">
    <formula>'Head 037'!$A$1:$H$39</formula>
    <oldFormula>'Head 037'!$A$1:$H$39</oldFormula>
  </rdn>
  <rdn rId="0" localSheetId="23" customView="1" name="Z_57AB6574_63F2_40B5_BA02_4B403D8BA163_.wvu.Cols" hidden="1" oldHidden="1">
    <formula>'Head 037'!$B:$B,'Head 037'!$D:$D,'Head 037'!$G:$G</formula>
    <oldFormula>'Head 037'!$B:$B,'Head 037'!$D:$D,'Head 037'!$G:$G</oldFormula>
  </rdn>
  <rdn rId="0" localSheetId="24" customView="1" name="Z_57AB6574_63F2_40B5_BA02_4B403D8BA163_.wvu.PrintArea" hidden="1" oldHidden="1">
    <formula>'Head 038'!$A$1:$H$64</formula>
    <oldFormula>'Head 038'!$A$1:$H$64</oldFormula>
  </rdn>
  <rdn rId="0" localSheetId="24" customView="1" name="Z_57AB6574_63F2_40B5_BA02_4B403D8BA163_.wvu.PrintTitles" hidden="1" oldHidden="1">
    <formula>'Head 038'!$1:$2</formula>
    <oldFormula>'Head 038'!$1:$2</oldFormula>
  </rdn>
  <rdn rId="0" localSheetId="24" customView="1" name="Z_57AB6574_63F2_40B5_BA02_4B403D8BA163_.wvu.Cols" hidden="1" oldHidden="1">
    <formula>'Head 038'!$A:$A,'Head 038'!$D:$D,'Head 038'!$G:$G</formula>
    <oldFormula>'Head 038'!$A:$A,'Head 038'!$D:$D,'Head 038'!$G:$G</oldFormula>
  </rdn>
  <rdn rId="0" localSheetId="25" customView="1" name="Z_57AB6574_63F2_40B5_BA02_4B403D8BA163_.wvu.PrintArea" hidden="1" oldHidden="1">
    <formula>'Head 040'!$A$1:$H$11</formula>
    <oldFormula>'Head 040'!$A$1:$H$11</oldFormula>
  </rdn>
  <rdn rId="0" localSheetId="25" customView="1" name="Z_57AB6574_63F2_40B5_BA02_4B403D8BA163_.wvu.Cols" hidden="1" oldHidden="1">
    <formula>'Head 040'!$B:$B,'Head 040'!$D:$D,'Head 040'!$G:$G</formula>
    <oldFormula>'Head 040'!$B:$B,'Head 040'!$D:$D,'Head 040'!$G:$G</oldFormula>
  </rdn>
  <rdn rId="0" localSheetId="26" customView="1" name="Z_57AB6574_63F2_40B5_BA02_4B403D8BA163_.wvu.PrintArea" hidden="1" oldHidden="1">
    <formula>'Head 048'!$A$1:$G$14</formula>
    <oldFormula>'Head 048'!$A$1:$G$14</oldFormula>
  </rdn>
  <rdn rId="0" localSheetId="26" customView="1" name="Z_57AB6574_63F2_40B5_BA02_4B403D8BA163_.wvu.Rows" hidden="1" oldHidden="1">
    <formula>'Head 048'!$1:$1</formula>
    <oldFormula>'Head 048'!$1:$1</oldFormula>
  </rdn>
  <rdn rId="0" localSheetId="26" customView="1" name="Z_57AB6574_63F2_40B5_BA02_4B403D8BA163_.wvu.Cols" hidden="1" oldHidden="1">
    <formula>'Head 048'!$C:$C,'Head 048'!$F:$F</formula>
    <oldFormula>'Head 048'!$C:$C,'Head 048'!$F:$F</oldFormula>
  </rdn>
  <rdn rId="0" localSheetId="27" customView="1" name="Z_57AB6574_63F2_40B5_BA02_4B403D8BA163_.wvu.PrintArea" hidden="1" oldHidden="1">
    <formula>'Head 049'!$A$1:$G$16</formula>
    <oldFormula>'Head 049'!$A$1:$G$16</oldFormula>
  </rdn>
  <rdn rId="0" localSheetId="27" customView="1" name="Z_57AB6574_63F2_40B5_BA02_4B403D8BA163_.wvu.Rows" hidden="1" oldHidden="1">
    <formula>'Head 049'!$1:$1</formula>
    <oldFormula>'Head 049'!$1:$1</oldFormula>
  </rdn>
  <rdn rId="0" localSheetId="27" customView="1" name="Z_57AB6574_63F2_40B5_BA02_4B403D8BA163_.wvu.Cols" hidden="1" oldHidden="1">
    <formula>'Head 049'!$C:$C,'Head 049'!$F:$F</formula>
    <oldFormula>'Head 049'!$C:$C,'Head 049'!$F:$F</oldFormula>
  </rdn>
  <rdn rId="0" localSheetId="28" customView="1" name="Z_57AB6574_63F2_40B5_BA02_4B403D8BA163_.wvu.PrintArea" hidden="1" oldHidden="1">
    <formula>'Head 051'!$A$1:$G$11</formula>
    <oldFormula>'Head 051'!$A$1:$G$11</oldFormula>
  </rdn>
  <rdn rId="0" localSheetId="28" customView="1" name="Z_57AB6574_63F2_40B5_BA02_4B403D8BA163_.wvu.Rows" hidden="1" oldHidden="1">
    <formula>'Head 051'!$1:$1</formula>
    <oldFormula>'Head 051'!$1:$1</oldFormula>
  </rdn>
  <rdn rId="0" localSheetId="28" customView="1" name="Z_57AB6574_63F2_40B5_BA02_4B403D8BA163_.wvu.Cols" hidden="1" oldHidden="1">
    <formula>'Head 051'!$C:$C,'Head 051'!$F:$F</formula>
    <oldFormula>'Head 051'!$C:$C,'Head 051'!$F:$F</oldFormula>
  </rdn>
  <rdn rId="0" localSheetId="29" customView="1" name="Z_57AB6574_63F2_40B5_BA02_4B403D8BA163_.wvu.PrintArea" hidden="1" oldHidden="1">
    <formula>'Head 053'!$A$1:$G$10</formula>
    <oldFormula>'Head 053'!$A$1:$G$10</oldFormula>
  </rdn>
  <rdn rId="0" localSheetId="29" customView="1" name="Z_57AB6574_63F2_40B5_BA02_4B403D8BA163_.wvu.Rows" hidden="1" oldHidden="1">
    <formula>'Head 053'!$1:$1</formula>
    <oldFormula>'Head 053'!$1:$1</oldFormula>
  </rdn>
  <rdn rId="0" localSheetId="29" customView="1" name="Z_57AB6574_63F2_40B5_BA02_4B403D8BA163_.wvu.Cols" hidden="1" oldHidden="1">
    <formula>'Head 053'!$C:$C,'Head 053'!$F:$F</formula>
    <oldFormula>'Head 053'!$C:$C,'Head 053'!$F:$F</oldFormula>
  </rdn>
  <rdn rId="0" localSheetId="30" customView="1" name="Z_57AB6574_63F2_40B5_BA02_4B403D8BA163_.wvu.PrintArea" hidden="1" oldHidden="1">
    <formula>'Head 054'!$A$1:$F$22</formula>
    <oldFormula>'Head 054'!$A$1:$F$22</oldFormula>
  </rdn>
  <rdn rId="0" localSheetId="30" customView="1" name="Z_57AB6574_63F2_40B5_BA02_4B403D8BA163_.wvu.Rows" hidden="1" oldHidden="1">
    <formula>'Head 054'!$1:$1</formula>
    <oldFormula>'Head 054'!$1:$1</oldFormula>
  </rdn>
  <rdn rId="0" localSheetId="30" customView="1" name="Z_57AB6574_63F2_40B5_BA02_4B403D8BA163_.wvu.Cols" hidden="1" oldHidden="1">
    <formula>'Head 054'!$E:$E</formula>
    <oldFormula>'Head 054'!$E:$E</oldFormula>
  </rdn>
  <rdn rId="0" localSheetId="31" customView="1" name="Z_57AB6574_63F2_40B5_BA02_4B403D8BA163_.wvu.PrintArea" hidden="1" oldHidden="1">
    <formula>'Head 056'!$A$1:$H$48</formula>
    <oldFormula>'Head 056'!$A$1:$H$48</oldFormula>
  </rdn>
  <rdn rId="0" localSheetId="31" customView="1" name="Z_57AB6574_63F2_40B5_BA02_4B403D8BA163_.wvu.Rows" hidden="1" oldHidden="1">
    <formula>'Head 056'!$28:$36</formula>
    <oldFormula>'Head 056'!$28:$36</oldFormula>
  </rdn>
  <rdn rId="0" localSheetId="31" customView="1" name="Z_57AB6574_63F2_40B5_BA02_4B403D8BA163_.wvu.Cols" hidden="1" oldHidden="1">
    <formula>'Head 056'!$C:$C,'Head 056'!$F:$F</formula>
    <oldFormula>'Head 056'!$C:$C,'Head 056'!$F:$F</oldFormula>
  </rdn>
  <rdn rId="0" localSheetId="32" customView="1" name="Z_57AB6574_63F2_40B5_BA02_4B403D8BA163_.wvu.PrintArea" hidden="1" oldHidden="1">
    <formula>'Head 057'!$A$1:$G$26</formula>
    <oldFormula>'Head 057'!$A$1:$G$26</oldFormula>
  </rdn>
  <rdn rId="0" localSheetId="32" customView="1" name="Z_57AB6574_63F2_40B5_BA02_4B403D8BA163_.wvu.PrintTitles" hidden="1" oldHidden="1">
    <formula>'Head 057'!$1:$2</formula>
    <oldFormula>'Head 057'!$1:$2</oldFormula>
  </rdn>
  <rdn rId="0" localSheetId="32" customView="1" name="Z_57AB6574_63F2_40B5_BA02_4B403D8BA163_.wvu.Rows" hidden="1" oldHidden="1">
    <formula>'Head 057'!$28:$29,'Head 057'!$32:$35</formula>
    <oldFormula>'Head 057'!$28:$29,'Head 057'!$32:$35</oldFormula>
  </rdn>
  <rdn rId="0" localSheetId="32" customView="1" name="Z_57AB6574_63F2_40B5_BA02_4B403D8BA163_.wvu.Cols" hidden="1" oldHidden="1">
    <formula>'Head 057'!$C:$C,'Head 057'!$F:$F</formula>
    <oldFormula>'Head 057'!$C:$C,'Head 057'!$F:$F</oldFormula>
  </rdn>
  <rdn rId="0" localSheetId="33" customView="1" name="Z_57AB6574_63F2_40B5_BA02_4B403D8BA163_.wvu.PrintArea" hidden="1" oldHidden="1">
    <formula>'Head 058'!$A$1:$G$33</formula>
    <oldFormula>'Head 058'!$A$1:$G$33</oldFormula>
  </rdn>
  <rdn rId="0" localSheetId="33" customView="1" name="Z_57AB6574_63F2_40B5_BA02_4B403D8BA163_.wvu.PrintTitles" hidden="1" oldHidden="1">
    <formula>'Head 058'!$1:$2</formula>
    <oldFormula>'Head 058'!$1:$2</oldFormula>
  </rdn>
  <rdn rId="0" localSheetId="33" customView="1" name="Z_57AB6574_63F2_40B5_BA02_4B403D8BA163_.wvu.Rows" hidden="1" oldHidden="1">
    <formula>'Head 058'!$36:$45</formula>
    <oldFormula>'Head 058'!$36:$45</oldFormula>
  </rdn>
  <rdn rId="0" localSheetId="33" customView="1" name="Z_57AB6574_63F2_40B5_BA02_4B403D8BA163_.wvu.Cols" hidden="1" oldHidden="1">
    <formula>'Head 058'!$C:$C,'Head 058'!$F:$F</formula>
    <oldFormula>'Head 058'!$C:$C,'Head 058'!$F:$F</oldFormula>
  </rdn>
  <rdn rId="0" localSheetId="34" customView="1" name="Z_57AB6574_63F2_40B5_BA02_4B403D8BA163_.wvu.PrintArea" hidden="1" oldHidden="1">
    <formula>'Head 060'!$A$1:$G$13</formula>
    <oldFormula>'Head 060'!$A$1:$G$13</oldFormula>
  </rdn>
  <rdn rId="0" localSheetId="34" customView="1" name="Z_57AB6574_63F2_40B5_BA02_4B403D8BA163_.wvu.Rows" hidden="1" oldHidden="1">
    <formula>'Head 060'!$1:$1</formula>
    <oldFormula>'Head 060'!$1:$1</oldFormula>
  </rdn>
  <rdn rId="0" localSheetId="34" customView="1" name="Z_57AB6574_63F2_40B5_BA02_4B403D8BA163_.wvu.Cols" hidden="1" oldHidden="1">
    <formula>'Head 060'!$C:$C,'Head 060'!$F:$F</formula>
    <oldFormula>'Head 060'!$C:$C,'Head 060'!$F:$F</oldFormula>
  </rdn>
  <rdn rId="0" localSheetId="35" customView="1" name="Z_57AB6574_63F2_40B5_BA02_4B403D8BA163_.wvu.PrintArea" hidden="1" oldHidden="1">
    <formula>'Head 065'!$A$1:$G$30</formula>
    <oldFormula>'Head 065'!$A$1:$G$30</oldFormula>
  </rdn>
  <rdn rId="0" localSheetId="35" customView="1" name="Z_57AB6574_63F2_40B5_BA02_4B403D8BA163_.wvu.Cols" hidden="1" oldHidden="1">
    <formula>'Head 065'!$C:$C,'Head 065'!$F:$F</formula>
    <oldFormula>'Head 065'!$C:$C,'Head 065'!$F:$F</oldFormula>
  </rdn>
  <rdn rId="0" localSheetId="36" customView="1" name="Z_57AB6574_63F2_40B5_BA02_4B403D8BA163_.wvu.PrintArea" hidden="1" oldHidden="1">
    <formula>'Head 70'!$A$1:$G$11</formula>
    <oldFormula>'Head 70'!$A$1:$G$11</oldFormula>
  </rdn>
  <rdn rId="0" localSheetId="36" customView="1" name="Z_57AB6574_63F2_40B5_BA02_4B403D8BA163_.wvu.Rows" hidden="1" oldHidden="1">
    <formula>'Head 70'!$1:$1</formula>
    <oldFormula>'Head 70'!$1:$1</oldFormula>
  </rdn>
  <rdn rId="0" localSheetId="36" customView="1" name="Z_57AB6574_63F2_40B5_BA02_4B403D8BA163_.wvu.Cols" hidden="1" oldHidden="1">
    <formula>'Head 70'!$C:$C,'Head 70'!$F:$F</formula>
    <oldFormula>'Head 70'!$C:$C,'Head 70'!$F:$F</oldFormula>
  </rdn>
  <rdn rId="0" localSheetId="37" customView="1" name="Z_57AB6574_63F2_40B5_BA02_4B403D8BA163_.wvu.PrintArea" hidden="1" oldHidden="1">
    <formula>'Head 072'!$A$1:$G$9</formula>
    <oldFormula>'Head 072'!$A$1:$G$9</oldFormula>
  </rdn>
  <rdn rId="0" localSheetId="37" customView="1" name="Z_57AB6574_63F2_40B5_BA02_4B403D8BA163_.wvu.Rows" hidden="1" oldHidden="1">
    <formula>'Head 072'!$1:$1</formula>
    <oldFormula>'Head 072'!$1:$1</oldFormula>
  </rdn>
  <rdn rId="0" localSheetId="37" customView="1" name="Z_57AB6574_63F2_40B5_BA02_4B403D8BA163_.wvu.Cols" hidden="1" oldHidden="1">
    <formula>'Head 072'!$C:$C,'Head 072'!$F:$F</formula>
    <oldFormula>'Head 072'!$C:$C,'Head 072'!$F:$F</oldFormula>
  </rdn>
  <rdn rId="0" localSheetId="38" customView="1" name="Z_57AB6574_63F2_40B5_BA02_4B403D8BA163_.wvu.PrintArea" hidden="1" oldHidden="1">
    <formula>'Head 073'!$A$1:$G$30</formula>
    <oldFormula>'Head 073'!$A$1:$G$30</oldFormula>
  </rdn>
  <rdn rId="0" localSheetId="38" customView="1" name="Z_57AB6574_63F2_40B5_BA02_4B403D8BA163_.wvu.PrintTitles" hidden="1" oldHidden="1">
    <formula>'Head 073'!$1:$2</formula>
    <oldFormula>'Head 073'!$1:$2</oldFormula>
  </rdn>
  <rdn rId="0" localSheetId="38" customView="1" name="Z_57AB6574_63F2_40B5_BA02_4B403D8BA163_.wvu.Cols" hidden="1" oldHidden="1">
    <formula>'Head 073'!$C:$C,'Head 073'!$F:$F,'Head 073'!$H:$H</formula>
    <oldFormula>'Head 073'!$C:$C,'Head 073'!$F:$F,'Head 073'!$H:$H</oldFormula>
  </rdn>
  <rdn rId="0" localSheetId="39" customView="1" name="Z_57AB6574_63F2_40B5_BA02_4B403D8BA163_.wvu.PrintArea" hidden="1" oldHidden="1">
    <formula>'Head 074'!$A$1:$G$11</formula>
    <oldFormula>'Head 074'!$A$1:$G$11</oldFormula>
  </rdn>
  <rdn rId="0" localSheetId="39" customView="1" name="Z_57AB6574_63F2_40B5_BA02_4B403D8BA163_.wvu.Rows" hidden="1" oldHidden="1">
    <formula>'Head 074'!$1:$1</formula>
    <oldFormula>'Head 074'!$1:$1</oldFormula>
  </rdn>
  <rdn rId="0" localSheetId="39" customView="1" name="Z_57AB6574_63F2_40B5_BA02_4B403D8BA163_.wvu.Cols" hidden="1" oldHidden="1">
    <formula>'Head 074'!$C:$C,'Head 074'!$F:$F</formula>
    <oldFormula>'Head 074'!$C:$C,'Head 074'!$F:$F</oldFormula>
  </rdn>
  <rdn rId="0" localSheetId="40" customView="1" name="Z_57AB6574_63F2_40B5_BA02_4B403D8BA163_.wvu.PrintArea" hidden="1" oldHidden="1">
    <formula>'Head 007 - Capex'!$A$1:$G$8</formula>
    <oldFormula>'Head 007 - Capex'!$A$1:$G$8</oldFormula>
  </rdn>
  <rdn rId="0" localSheetId="40" customView="1" name="Z_57AB6574_63F2_40B5_BA02_4B403D8BA163_.wvu.Cols" hidden="1" oldHidden="1">
    <formula>'Head 007 - Capex'!$C:$C,'Head 007 - Capex'!$F:$F</formula>
    <oldFormula>'Head 007 - Capex'!$C:$C,'Head 007 - Capex'!$F:$F</oldFormula>
  </rdn>
  <rdn rId="0" localSheetId="41" customView="1" name="Z_57AB6574_63F2_40B5_BA02_4B403D8BA163_.wvu.PrintArea" hidden="1" oldHidden="1">
    <formula>'Head 021 - Capex'!$A$1:$G$14</formula>
    <oldFormula>'Head 021 - Capex'!$A$1:$G$14</oldFormula>
  </rdn>
  <rdn rId="0" localSheetId="41" customView="1" name="Z_57AB6574_63F2_40B5_BA02_4B403D8BA163_.wvu.Rows" hidden="1" oldHidden="1">
    <formula>'Head 021 - Capex'!$1:$1</formula>
    <oldFormula>'Head 021 - Capex'!$1:$1</oldFormula>
  </rdn>
  <rdn rId="0" localSheetId="41" customView="1" name="Z_57AB6574_63F2_40B5_BA02_4B403D8BA163_.wvu.Cols" hidden="1" oldHidden="1">
    <formula>'Head 021 - Capex'!$C:$C,'Head 021 - Capex'!$F:$F</formula>
    <oldFormula>'Head 021 - Capex'!$C:$C,'Head 021 - Capex'!$F:$F</oldFormula>
  </rdn>
  <rdn rId="0" localSheetId="42" customView="1" name="Z_57AB6574_63F2_40B5_BA02_4B403D8BA163_.wvu.PrintArea" hidden="1" oldHidden="1">
    <formula>'Head 023 - Capex'!$A$1:$G$9</formula>
    <oldFormula>'Head 023 - Capex'!$A$1:$G$9</oldFormula>
  </rdn>
  <rdn rId="0" localSheetId="42" customView="1" name="Z_57AB6574_63F2_40B5_BA02_4B403D8BA163_.wvu.Rows" hidden="1" oldHidden="1">
    <formula>'Head 023 - Capex'!$1:$1</formula>
    <oldFormula>'Head 023 - Capex'!$1:$1</oldFormula>
  </rdn>
  <rdn rId="0" localSheetId="42" customView="1" name="Z_57AB6574_63F2_40B5_BA02_4B403D8BA163_.wvu.Cols" hidden="1" oldHidden="1">
    <formula>'Head 023 - Capex'!$C:$C,'Head 023 - Capex'!$F:$F</formula>
    <oldFormula>'Head 023 - Capex'!$C:$C,'Head 023 - Capex'!$F:$F</oldFormula>
  </rdn>
  <rdn rId="0" localSheetId="43" customView="1" name="Z_57AB6574_63F2_40B5_BA02_4B403D8BA163_.wvu.PrintArea" hidden="1" oldHidden="1">
    <formula>'Head 029 - Capex '!$A$1:$I$20</formula>
    <oldFormula>'Head 029 - Capex '!$A$1:$I$20</oldFormula>
  </rdn>
  <rdn rId="0" localSheetId="43" customView="1" name="Z_57AB6574_63F2_40B5_BA02_4B403D8BA163_.wvu.Cols" hidden="1" oldHidden="1">
    <formula>'Head 029 - Capex '!$B:$B,'Head 029 - Capex '!$D:$D,'Head 029 - Capex '!$F:$F,'Head 029 - Capex '!$H:$H</formula>
    <oldFormula>'Head 029 - Capex '!$B:$B,'Head 029 - Capex '!$D:$D,'Head 029 - Capex '!$F:$F,'Head 029 - Capex '!$H:$H</oldFormula>
  </rdn>
  <rdn rId="0" localSheetId="44" customView="1" name="Z_57AB6574_63F2_40B5_BA02_4B403D8BA163_.wvu.PrintArea" hidden="1" oldHidden="1">
    <formula>'Head 032 - Capex'!$A$1:$G$28</formula>
    <oldFormula>'Head 032 - Capex'!$A$1:$G$28</oldFormula>
  </rdn>
  <rdn rId="0" localSheetId="44" customView="1" name="Z_57AB6574_63F2_40B5_BA02_4B403D8BA163_.wvu.PrintTitles" hidden="1" oldHidden="1">
    <formula>'Head 032 - Capex'!$1:$2</formula>
    <oldFormula>'Head 032 - Capex'!$1:$2</oldFormula>
  </rdn>
  <rdn rId="0" localSheetId="44" customView="1" name="Z_57AB6574_63F2_40B5_BA02_4B403D8BA163_.wvu.Cols" hidden="1" oldHidden="1">
    <formula>'Head 032 - Capex'!$C:$C,'Head 032 - Capex'!$F:$F</formula>
    <oldFormula>'Head 032 - Capex'!$C:$C,'Head 032 - Capex'!$F:$F</oldFormula>
  </rdn>
  <rdn rId="0" localSheetId="45" customView="1" name="Z_57AB6574_63F2_40B5_BA02_4B403D8BA163_.wvu.PrintArea" hidden="1" oldHidden="1">
    <formula>'Head 033 - Capex'!$A$1:$G$21</formula>
    <oldFormula>'Head 033 - Capex'!$A$1:$G$21</oldFormula>
  </rdn>
  <rdn rId="0" localSheetId="45" customView="1" name="Z_57AB6574_63F2_40B5_BA02_4B403D8BA163_.wvu.Rows" hidden="1" oldHidden="1">
    <formula>'Head 033 - Capex'!$1:$1</formula>
    <oldFormula>'Head 033 - Capex'!$1:$1</oldFormula>
  </rdn>
  <rdn rId="0" localSheetId="45" customView="1" name="Z_57AB6574_63F2_40B5_BA02_4B403D8BA163_.wvu.Cols" hidden="1" oldHidden="1">
    <formula>'Head 033 - Capex'!$C:$C,'Head 033 - Capex'!$F:$F</formula>
    <oldFormula>'Head 033 - Capex'!$C:$C,'Head 033 - Capex'!$F:$F</oldFormula>
  </rdn>
  <rdn rId="0" localSheetId="46" customView="1" name="Z_57AB6574_63F2_40B5_BA02_4B403D8BA163_.wvu.PrintArea" hidden="1" oldHidden="1">
    <formula>'Head 038 - Capex'!$A$1:$H$19</formula>
    <oldFormula>'Head 038 - Capex'!$A$1:$H$19</oldFormula>
  </rdn>
  <rdn rId="0" localSheetId="46" customView="1" name="Z_57AB6574_63F2_40B5_BA02_4B403D8BA163_.wvu.Rows" hidden="1" oldHidden="1">
    <formula>'Head 038 - Capex'!$1:$1</formula>
    <oldFormula>'Head 038 - Capex'!$1:$1</oldFormula>
  </rdn>
  <rdn rId="0" localSheetId="46" customView="1" name="Z_57AB6574_63F2_40B5_BA02_4B403D8BA163_.wvu.Cols" hidden="1" oldHidden="1">
    <formula>'Head 038 - Capex'!$B:$B,'Head 038 - Capex'!$D:$D,'Head 038 - Capex'!$G:$G</formula>
    <oldFormula>'Head 038 - Capex'!$B:$B,'Head 038 - Capex'!$D:$D,'Head 038 - Capex'!$G:$G</oldFormula>
  </rdn>
  <rdn rId="0" localSheetId="47" customView="1" name="Z_57AB6574_63F2_40B5_BA02_4B403D8BA163_.wvu.PrintArea" hidden="1" oldHidden="1">
    <formula>'Head 040 - Capex'!$A$1:$G$10</formula>
    <oldFormula>'Head 040 - Capex'!$A$1:$G$10</oldFormula>
  </rdn>
  <rdn rId="0" localSheetId="47" customView="1" name="Z_57AB6574_63F2_40B5_BA02_4B403D8BA163_.wvu.Cols" hidden="1" oldHidden="1">
    <formula>'Head 040 - Capex'!$C:$C,'Head 040 - Capex'!$F:$F</formula>
    <oldFormula>'Head 040 - Capex'!$C:$C,'Head 040 - Capex'!$F:$F</oldFormula>
  </rdn>
  <rdn rId="0" localSheetId="48" customView="1" name="Z_57AB6574_63F2_40B5_BA02_4B403D8BA163_.wvu.PrintArea" hidden="1" oldHidden="1">
    <formula>'Head 056 - Capex'!$A$1:$G$16</formula>
    <oldFormula>'Head 056 - Capex'!$A$1:$G$16</oldFormula>
  </rdn>
  <rdn rId="0" localSheetId="48" customView="1" name="Z_57AB6574_63F2_40B5_BA02_4B403D8BA163_.wvu.Rows" hidden="1" oldHidden="1">
    <formula>'Head 056 - Capex'!$18:$67</formula>
    <oldFormula>'Head 056 - Capex'!$18:$67</oldFormula>
  </rdn>
  <rdn rId="0" localSheetId="48" customView="1" name="Z_57AB6574_63F2_40B5_BA02_4B403D8BA163_.wvu.Cols" hidden="1" oldHidden="1">
    <formula>'Head 056 - Capex'!$C:$C,'Head 056 - Capex'!$F:$F</formula>
    <oldFormula>'Head 056 - Capex'!$C:$C,'Head 056 - Capex'!$F:$F</oldFormula>
  </rdn>
  <rdn rId="0" localSheetId="49" customView="1" name="Z_57AB6574_63F2_40B5_BA02_4B403D8BA163_.wvu.PrintArea" hidden="1" oldHidden="1">
    <formula>'Head 073 - Capex'!$A$1:$G$14</formula>
    <oldFormula>'Head 073 - Capex'!$A$1:$G$14</oldFormula>
  </rdn>
  <rdn rId="0" localSheetId="49" customView="1" name="Z_57AB6574_63F2_40B5_BA02_4B403D8BA163_.wvu.Rows" hidden="1" oldHidden="1">
    <formula>'Head 073 - Capex'!$1:$1</formula>
    <oldFormula>'Head 073 - Capex'!$1:$1</oldFormula>
  </rdn>
  <rdn rId="0" localSheetId="49" customView="1" name="Z_57AB6574_63F2_40B5_BA02_4B403D8BA163_.wvu.Cols" hidden="1" oldHidden="1">
    <formula>'Head 073 - Capex'!$C:$C,'Head 073 - Capex'!$F:$F,'Head 073 - Capex'!$H:$H</formula>
    <oldFormula>'Head 073 - Capex'!$C:$C,'Head 073 - Capex'!$F:$F,'Head 073 - Capex'!$H:$H</oldFormula>
  </rdn>
  <rdn rId="0" localSheetId="50" customView="1" name="Z_57AB6574_63F2_40B5_BA02_4B403D8BA163_.wvu.PrintArea" hidden="1" oldHidden="1">
    <formula>AMMC!$A$1:$G$27</formula>
    <oldFormula>AMMC!$A$1:$G$27</oldFormula>
  </rdn>
  <rdn rId="0" localSheetId="50" customView="1" name="Z_57AB6574_63F2_40B5_BA02_4B403D8BA163_.wvu.PrintTitles" hidden="1" oldHidden="1">
    <formula>AMMC!$1:$2</formula>
    <oldFormula>AMMC!$1:$2</oldFormula>
  </rdn>
  <rdn rId="0" localSheetId="50" customView="1" name="Z_57AB6574_63F2_40B5_BA02_4B403D8BA163_.wvu.Cols" hidden="1" oldHidden="1">
    <formula>AMMC!$C:$C,AMMC!$F:$F</formula>
    <oldFormula>AMMC!$C:$C,AMMC!$F:$F</oldFormula>
  </rdn>
  <rdn rId="0" localSheetId="51" customView="1" name="Z_57AB6574_63F2_40B5_BA02_4B403D8BA163_.wvu.PrintArea" hidden="1" oldHidden="1">
    <formula>'Broadcasting Corp.'!$A$1:$G$52</formula>
    <oldFormula>'Broadcasting Corp.'!$A$1:$G$52</oldFormula>
  </rdn>
  <rdn rId="0" localSheetId="51" customView="1" name="Z_57AB6574_63F2_40B5_BA02_4B403D8BA163_.wvu.PrintTitles" hidden="1" oldHidden="1">
    <formula>'Broadcasting Corp.'!$1:$2</formula>
    <oldFormula>'Broadcasting Corp.'!$1:$2</oldFormula>
  </rdn>
  <rdn rId="0" localSheetId="51" customView="1" name="Z_57AB6574_63F2_40B5_BA02_4B403D8BA163_.wvu.Cols" hidden="1" oldHidden="1">
    <formula>'Broadcasting Corp.'!$C:$C,'Broadcasting Corp.'!$F:$F</formula>
    <oldFormula>'Broadcasting Corp.'!$C:$C,'Broadcasting Corp.'!$F:$F</oldFormula>
  </rdn>
  <rdn rId="0" localSheetId="52" customView="1" name="Z_57AB6574_63F2_40B5_BA02_4B403D8BA163_.wvu.PrintArea" hidden="1" oldHidden="1">
    <formula>DPMR!$A$1:$G$22</formula>
    <oldFormula>DPMR!$A$1:$G$22</oldFormula>
  </rdn>
  <rdn rId="0" localSheetId="52" customView="1" name="Z_57AB6574_63F2_40B5_BA02_4B403D8BA163_.wvu.Rows" hidden="1" oldHidden="1">
    <formula>DPMR!$1:$1</formula>
    <oldFormula>DPMR!$1:$1</oldFormula>
  </rdn>
  <rdn rId="0" localSheetId="52" customView="1" name="Z_57AB6574_63F2_40B5_BA02_4B403D8BA163_.wvu.Cols" hidden="1" oldHidden="1">
    <formula>DPMR!$C:$C,DPMR!$F:$F</formula>
    <oldFormula>DPMR!$C:$C,DPMR!$F:$F</oldFormula>
  </rdn>
  <rdn rId="0" localSheetId="53" customView="1" name="Z_57AB6574_63F2_40B5_BA02_4B403D8BA163_.wvu.PrintArea" hidden="1" oldHidden="1">
    <formula>DRA!$A$1:$G$627</formula>
    <oldFormula>DRA!$A$1:$G$627</oldFormula>
  </rdn>
  <rdn rId="0" localSheetId="53" customView="1" name="Z_57AB6574_63F2_40B5_BA02_4B403D8BA163_.wvu.PrintTitles" hidden="1" oldHidden="1">
    <formula>DRA!$1:$2</formula>
    <oldFormula>DRA!$1:$2</oldFormula>
  </rdn>
  <rdn rId="0" localSheetId="53" customView="1" name="Z_57AB6574_63F2_40B5_BA02_4B403D8BA163_.wvu.Cols" hidden="1" oldHidden="1">
    <formula>DRA!$C:$C,DRA!$F:$F</formula>
    <oldFormula>DRA!$C:$C,DRA!$F:$F</oldFormula>
  </rdn>
  <rdn rId="0" localSheetId="53" customView="1" name="Z_57AB6574_63F2_40B5_BA02_4B403D8BA163_.wvu.FilterData" hidden="1" oldHidden="1">
    <formula>DRA!$A$1:$G$626</formula>
    <oldFormula>DRA!$A$1:$G$626</oldFormula>
  </rdn>
  <rdn rId="0" localSheetId="54" customView="1" name="Z_57AB6574_63F2_40B5_BA02_4B403D8BA163_.wvu.PrintArea" hidden="1" oldHidden="1">
    <formula>NHIA!$A$1:$G$13</formula>
    <oldFormula>NHIA!$A$1:$G$13</oldFormula>
  </rdn>
  <rdn rId="0" localSheetId="54" customView="1" name="Z_57AB6574_63F2_40B5_BA02_4B403D8BA163_.wvu.Rows" hidden="1" oldHidden="1">
    <formula>NHIA!$1:$1</formula>
    <oldFormula>NHIA!$1:$1</oldFormula>
  </rdn>
  <rdn rId="0" localSheetId="54" customView="1" name="Z_57AB6574_63F2_40B5_BA02_4B403D8BA163_.wvu.Cols" hidden="1" oldHidden="1">
    <formula>NHIA!$C:$C,NHIA!$F:$F</formula>
    <oldFormula>NHIA!$C:$C,NHIA!$F:$F</oldFormula>
  </rdn>
  <rdn rId="0" localSheetId="55" customView="1" name="Z_57AB6574_63F2_40B5_BA02_4B403D8BA163_.wvu.PrintArea" hidden="1" oldHidden="1">
    <formula>NSA!$A$1:$G$13</formula>
    <oldFormula>NSA!$A$1:$G$13</oldFormula>
  </rdn>
  <rdn rId="0" localSheetId="55" customView="1" name="Z_57AB6574_63F2_40B5_BA02_4B403D8BA163_.wvu.Rows" hidden="1" oldHidden="1">
    <formula>NSA!$1:$1</formula>
    <oldFormula>NSA!$1:$1</oldFormula>
  </rdn>
  <rdn rId="0" localSheetId="55" customView="1" name="Z_57AB6574_63F2_40B5_BA02_4B403D8BA163_.wvu.Cols" hidden="1" oldHidden="1">
    <formula>NSA!$C:$C,NSA!$F:$F</formula>
    <oldFormula>NSA!$C:$C,NSA!$F:$F</oldFormula>
  </rdn>
  <rdn rId="0" localSheetId="56" customView="1" name="Z_57AB6574_63F2_40B5_BA02_4B403D8BA163_.wvu.PrintArea" hidden="1" oldHidden="1">
    <formula>'UB '!$A$1:$G$325</formula>
    <oldFormula>'UB '!$A$1:$G$325</oldFormula>
  </rdn>
  <rdn rId="0" localSheetId="56" customView="1" name="Z_57AB6574_63F2_40B5_BA02_4B403D8BA163_.wvu.PrintTitles" hidden="1" oldHidden="1">
    <formula>'UB '!$1:$2</formula>
    <oldFormula>'UB '!$1:$2</oldFormula>
  </rdn>
  <rdn rId="0" localSheetId="56" customView="1" name="Z_57AB6574_63F2_40B5_BA02_4B403D8BA163_.wvu.Cols" hidden="1" oldHidden="1">
    <formula>'UB '!$C:$C,'UB '!$F:$F</formula>
    <oldFormula>'UB '!$C:$C,'UB '!$F:$F</oldFormula>
  </rdn>
  <rdn rId="0" localSheetId="56" customView="1" name="Z_57AB6574_63F2_40B5_BA02_4B403D8BA163_.wvu.FilterData" hidden="1" oldHidden="1">
    <formula>'UB '!$A$1:$G$325</formula>
    <oldFormula>'UB '!$A$1:$G$325</oldFormula>
  </rdn>
  <rdn rId="0" localSheetId="57" customView="1" name="Z_57AB6574_63F2_40B5_BA02_4B403D8BA163_.wvu.PrintArea" hidden="1" oldHidden="1">
    <formula>BTVI!$A$1:$G$31</formula>
    <oldFormula>BTVI!$A$1:$G$31</oldFormula>
  </rdn>
  <rdn rId="0" localSheetId="57" customView="1" name="Z_57AB6574_63F2_40B5_BA02_4B403D8BA163_.wvu.PrintTitles" hidden="1" oldHidden="1">
    <formula>BTVI!$1:$2</formula>
    <oldFormula>BTVI!$1:$2</oldFormula>
  </rdn>
  <rdn rId="0" localSheetId="57" customView="1" name="Z_57AB6574_63F2_40B5_BA02_4B403D8BA163_.wvu.Cols" hidden="1" oldHidden="1">
    <formula>BTVI!$C:$C,BTVI!$F:$F</formula>
    <oldFormula>BTVI!$C:$C,BTVI!$F:$F</oldFormula>
  </rdn>
  <rdn rId="0" localSheetId="58" customView="1" name="Z_57AB6574_63F2_40B5_BA02_4B403D8BA163_.wvu.PrintArea" hidden="1" oldHidden="1">
    <formula>BAIC!$A$1:$G$24</formula>
    <oldFormula>BAIC!$A$1:$G$24</oldFormula>
  </rdn>
  <rdn rId="0" localSheetId="58" customView="1" name="Z_57AB6574_63F2_40B5_BA02_4B403D8BA163_.wvu.Rows" hidden="1" oldHidden="1">
    <formula>BAIC!$1:$1</formula>
    <oldFormula>BAIC!$1:$1</oldFormula>
  </rdn>
  <rdn rId="0" localSheetId="58" customView="1" name="Z_57AB6574_63F2_40B5_BA02_4B403D8BA163_.wvu.Cols" hidden="1" oldHidden="1">
    <formula>BAIC!$C:$C,BAIC!$F:$F</formula>
    <oldFormula>BAIC!$C:$C,BAIC!$F:$F</oldFormula>
  </rdn>
  <rdn rId="0" localSheetId="59" customView="1" name="Z_57AB6574_63F2_40B5_BA02_4B403D8BA163_.wvu.PrintArea" hidden="1" oldHidden="1">
    <formula>NFS!$A$1:$G$88</formula>
    <oldFormula>NFS!$A$1:$G$88</oldFormula>
  </rdn>
  <rdn rId="0" localSheetId="59" customView="1" name="Z_57AB6574_63F2_40B5_BA02_4B403D8BA163_.wvu.PrintTitles" hidden="1" oldHidden="1">
    <formula>NFS!$1:$2</formula>
    <oldFormula>NFS!$1:$2</oldFormula>
  </rdn>
  <rdn rId="0" localSheetId="59" customView="1" name="Z_57AB6574_63F2_40B5_BA02_4B403D8BA163_.wvu.Cols" hidden="1" oldHidden="1">
    <formula>NFS!$C:$C,NFS!$F:$F</formula>
    <oldFormula>NFS!$C:$C,NFS!$F:$F</oldFormula>
  </rdn>
  <rdn rId="0" localSheetId="60" customView="1" name="Z_57AB6574_63F2_40B5_BA02_4B403D8BA163_.wvu.PrintArea" hidden="1" oldHidden="1">
    <formula>'Hotel Corp.'!$A$1:$G$10</formula>
    <oldFormula>'Hotel Corp.'!$A$1:$G$10</oldFormula>
  </rdn>
  <rdn rId="0" localSheetId="60" customView="1" name="Z_57AB6574_63F2_40B5_BA02_4B403D8BA163_.wvu.Rows" hidden="1" oldHidden="1">
    <formula>'Hotel Corp.'!$1:$1</formula>
    <oldFormula>'Hotel Corp.'!$1:$1</oldFormula>
  </rdn>
  <rdn rId="0" localSheetId="60" customView="1" name="Z_57AB6574_63F2_40B5_BA02_4B403D8BA163_.wvu.Cols" hidden="1" oldHidden="1">
    <formula>'Hotel Corp.'!$C:$C,'Hotel Corp.'!$F:$F</formula>
    <oldFormula>'Hotel Corp.'!$C:$C,'Hotel Corp.'!$F:$F</oldFormula>
  </rdn>
  <rdn rId="0" localSheetId="61" customView="1" name="Z_57AB6574_63F2_40B5_BA02_4B403D8BA163_.wvu.PrintArea" hidden="1" oldHidden="1">
    <formula>'Straw Market Auth.'!$A$1:$G$64</formula>
    <oldFormula>'Straw Market Auth.'!$A$1:$G$64</oldFormula>
  </rdn>
  <rdn rId="0" localSheetId="61" customView="1" name="Z_57AB6574_63F2_40B5_BA02_4B403D8BA163_.wvu.PrintTitles" hidden="1" oldHidden="1">
    <formula>'Straw Market Auth.'!$1:$2</formula>
    <oldFormula>'Straw Market Auth.'!$1:$2</oldFormula>
  </rdn>
  <rdn rId="0" localSheetId="61" customView="1" name="Z_57AB6574_63F2_40B5_BA02_4B403D8BA163_.wvu.Cols" hidden="1" oldHidden="1">
    <formula>'Straw Market Auth.'!$C:$C,'Straw Market Auth.'!$F:$F</formula>
    <oldFormula>'Straw Market Auth.'!$C:$C,'Straw Market Auth.'!$F:$F</oldFormula>
  </rdn>
  <rdn rId="0" localSheetId="62" customView="1" name="Z_57AB6574_63F2_40B5_BA02_4B403D8BA163_.wvu.PrintArea" hidden="1" oldHidden="1">
    <formula>Bahamasair!$A$1:$G$216</formula>
    <oldFormula>Bahamasair!$A$1:$G$216</oldFormula>
  </rdn>
  <rdn rId="0" localSheetId="62" customView="1" name="Z_57AB6574_63F2_40B5_BA02_4B403D8BA163_.wvu.PrintTitles" hidden="1" oldHidden="1">
    <formula>Bahamasair!$1:$2</formula>
    <oldFormula>Bahamasair!$1:$2</oldFormula>
  </rdn>
  <rdn rId="0" localSheetId="62" customView="1" name="Z_57AB6574_63F2_40B5_BA02_4B403D8BA163_.wvu.Cols" hidden="1" oldHidden="1">
    <formula>Bahamasair!$C:$C,Bahamasair!$F:$F</formula>
    <oldFormula>Bahamasair!$C:$C,Bahamasair!$F:$F</oldFormula>
  </rdn>
  <rdn rId="0" localSheetId="63" customView="1" name="Z_57AB6574_63F2_40B5_BA02_4B403D8BA163_.wvu.PrintArea" hidden="1" oldHidden="1">
    <formula>BAMSI!$A$1:$G$21</formula>
    <oldFormula>BAMSI!$A$1:$G$21</oldFormula>
  </rdn>
  <rdn rId="0" localSheetId="63" customView="1" name="Z_57AB6574_63F2_40B5_BA02_4B403D8BA163_.wvu.Rows" hidden="1" oldHidden="1">
    <formula>BAMSI!$1:$1</formula>
    <oldFormula>BAMSI!$1:$1</oldFormula>
  </rdn>
  <rdn rId="0" localSheetId="63" customView="1" name="Z_57AB6574_63F2_40B5_BA02_4B403D8BA163_.wvu.Cols" hidden="1" oldHidden="1">
    <formula>BAMSI!$C:$C,BAMSI!$F:$F</formula>
    <oldFormula>BAMSI!$C:$C,BAMSI!$F:$F</oldFormula>
  </rdn>
  <rdn rId="0" localSheetId="64" customView="1" name="Z_57AB6574_63F2_40B5_BA02_4B403D8BA163_.wvu.PrintArea" hidden="1" oldHidden="1">
    <formula>BPPBA!$A$1:$G$12</formula>
    <oldFormula>BPPBA!$A$1:$G$12</oldFormula>
  </rdn>
  <rdn rId="0" localSheetId="64" customView="1" name="Z_57AB6574_63F2_40B5_BA02_4B403D8BA163_.wvu.Rows" hidden="1" oldHidden="1">
    <formula>BPPBA!$1:$1</formula>
    <oldFormula>BPPBA!$1:$1</oldFormula>
  </rdn>
  <rdn rId="0" localSheetId="64" customView="1" name="Z_57AB6574_63F2_40B5_BA02_4B403D8BA163_.wvu.Cols" hidden="1" oldHidden="1">
    <formula>BPPBA!$C:$C,BPPBA!$F:$F</formula>
    <oldFormula>BPPBA!$C:$C,BPPBA!$F:$F</oldFormula>
  </rdn>
  <rdn rId="0" localSheetId="65" customView="1" name="Z_57AB6574_63F2_40B5_BA02_4B403D8BA163_.wvu.PrintArea" hidden="1" oldHidden="1">
    <formula>PHA!$A$1:$G$35</formula>
    <oldFormula>PHA!$A$1:$G$35</oldFormula>
  </rdn>
  <rdn rId="0" localSheetId="65" customView="1" name="Z_57AB6574_63F2_40B5_BA02_4B403D8BA163_.wvu.Rows" hidden="1" oldHidden="1">
    <formula>PHA!$1:$1</formula>
    <oldFormula>PHA!$1:$1</oldFormula>
  </rdn>
  <rdn rId="0" localSheetId="65" customView="1" name="Z_57AB6574_63F2_40B5_BA02_4B403D8BA163_.wvu.Cols" hidden="1" oldHidden="1">
    <formula>PHA!$C:$C,PHA!$F:$F</formula>
    <oldFormula>PHA!$C:$C,PHA!$F:$F</oldFormula>
  </rdn>
  <rdn rId="0" localSheetId="66" customView="1" name="Z_57AB6574_63F2_40B5_BA02_4B403D8BA163_.wvu.PrintArea" hidden="1" oldHidden="1">
    <formula>'Airport Authority'!$A$1:$G$51</formula>
    <oldFormula>'Airport Authority'!$A$1:$G$51</oldFormula>
  </rdn>
  <rdn rId="0" localSheetId="66" customView="1" name="Z_57AB6574_63F2_40B5_BA02_4B403D8BA163_.wvu.PrintTitles" hidden="1" oldHidden="1">
    <formula>'Airport Authority'!$1:$2</formula>
    <oldFormula>'Airport Authority'!$1:$2</oldFormula>
  </rdn>
  <rdn rId="0" localSheetId="66" customView="1" name="Z_57AB6574_63F2_40B5_BA02_4B403D8BA163_.wvu.Cols" hidden="1" oldHidden="1">
    <formula>'Airport Authority'!$C:$C,'Airport Authority'!$F:$F</formula>
    <oldFormula>'Airport Authority'!$C:$C,'Airport Authority'!$F:$F</oldFormula>
  </rdn>
  <rdn rId="0" localSheetId="67" customView="1" name="Z_57AB6574_63F2_40B5_BA02_4B403D8BA163_.wvu.PrintArea" hidden="1" oldHidden="1">
    <formula>WSC!$A$1:$G$12</formula>
    <oldFormula>WSC!$A$1:$G$12</oldFormula>
  </rdn>
  <rdn rId="0" localSheetId="67" customView="1" name="Z_57AB6574_63F2_40B5_BA02_4B403D8BA163_.wvu.Rows" hidden="1" oldHidden="1">
    <formula>WSC!$1:$1</formula>
    <oldFormula>WSC!$1:$1</oldFormula>
  </rdn>
  <rdn rId="0" localSheetId="67" customView="1" name="Z_57AB6574_63F2_40B5_BA02_4B403D8BA163_.wvu.Cols" hidden="1" oldHidden="1">
    <formula>WSC!$C:$C,WSC!$F:$F</formula>
    <oldFormula>WSC!$C:$C,WSC!$F:$F</oldFormula>
  </rdn>
  <rcv guid="{57AB6574-63F2-40B5-BA02-4B403D8BA163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976" sId="13" ref="A12:XFD12" action="deleteRow">
    <undo index="2" exp="area" ref3D="1" dr="$F$1:$F$1048576" dn="Z_57AB6574_63F2_40B5_BA02_4B403D8BA163_.wvu.Cols" sId="13"/>
    <undo index="1" exp="area" ref3D="1" dr="$C$1:$C$1048576" dn="Z_57AB6574_63F2_40B5_BA02_4B403D8BA163_.wvu.Cols" sId="13"/>
    <rfmt sheetId="13" xfDxf="1" sqref="A12:XFD12" start="0" length="0">
      <dxf>
        <font>
          <sz val="12"/>
          <name val="Times New Roman"/>
          <scheme val="none"/>
        </font>
        <alignment horizontal="left" readingOrder="0"/>
      </dxf>
    </rfmt>
    <rcc rId="0" sId="13" dxf="1">
      <nc r="A12">
        <v>7</v>
      </nc>
      <ndxf>
        <font>
          <sz val="10"/>
          <name val="Times New Roman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dxf="1">
      <nc r="B12" t="inlineStr">
        <is>
          <t>Abaco Caribbean Holdings Ltd.</t>
        </is>
      </nc>
      <ndxf>
        <font>
          <sz val="10"/>
          <color auto="1"/>
          <name val="Times New Roman"/>
          <scheme val="minor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qref="C12" start="0" length="0">
      <dxf>
        <font>
          <sz val="10"/>
          <color auto="1"/>
          <name val="Times New Roman"/>
          <scheme val="minor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dxf="1">
      <nc r="D12" t="inlineStr">
        <is>
          <t>Outstanding Arrears - Fox Hill Community Centre</t>
        </is>
      </nc>
      <ndxf>
        <font>
          <sz val="10"/>
          <color auto="1"/>
          <name val="Times New Roman"/>
          <scheme val="minor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3" s="1" dxf="1" numFmtId="34">
      <nc r="E12">
        <v>0</v>
      </nc>
      <n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3" s="1" sqref="F12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3" s="1" dxf="1" numFmtId="34">
      <nc r="G12">
        <v>11846477.029999999</v>
      </nc>
      <ndxf>
        <font>
          <sz val="10"/>
          <color theme="1"/>
          <name val="Calibri"/>
          <scheme val="minor"/>
        </font>
        <numFmt numFmtId="35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977" sId="13">
    <oc r="A9">
      <v>4</v>
    </oc>
    <nc r="A9">
      <v>2</v>
    </nc>
  </rcc>
  <rcc rId="1978" sId="13">
    <oc r="A10">
      <v>5</v>
    </oc>
    <nc r="A10">
      <v>3</v>
    </nc>
  </rcc>
  <rcc rId="1979" sId="13">
    <oc r="A11">
      <v>6</v>
    </oc>
    <nc r="A11">
      <v>4</v>
    </nc>
  </rcc>
  <rcc rId="1980" sId="13">
    <oc r="A12">
      <v>8</v>
    </oc>
    <nc r="A12">
      <v>5</v>
    </nc>
  </rcc>
  <rcc rId="1981" sId="13">
    <oc r="A13">
      <v>9</v>
    </oc>
    <nc r="A13">
      <v>6</v>
    </nc>
  </rcc>
  <rcc rId="1982" sId="13">
    <oc r="A14">
      <v>10</v>
    </oc>
    <nc r="A14">
      <v>7</v>
    </nc>
  </rcc>
  <rcc rId="1983" sId="13">
    <oc r="A15">
      <v>11</v>
    </oc>
    <nc r="A15">
      <v>8</v>
    </nc>
  </rcc>
  <rcc rId="1984" sId="8">
    <oc r="E13" t="inlineStr">
      <is>
        <t>TICKET FOR D.RAHAMING FPO 5/8/2021(340016)</t>
      </is>
    </oc>
    <nc r="E13" t="inlineStr">
      <is>
        <t>TICKET 5/8/2021(340016)</t>
      </is>
    </nc>
  </rcc>
  <rcmt sheetId="8" cell="C13" guid="{00000000-0000-0000-0000-000000000000}" action="delete" author="Robyn Allen"/>
  <rcmt sheetId="7" cell="G9" guid="{00000000-0000-0000-0000-000000000000}" action="delete" author="Robyn Allen"/>
  <rcc rId="1985" sId="7">
    <oc r="D28" t="inlineStr">
      <is>
        <t>Three Janitress Uniforms - Kimble Rolle</t>
      </is>
    </oc>
    <nc r="D28" t="inlineStr">
      <is>
        <t>Three Janitress Uniforms</t>
      </is>
    </nc>
  </rcc>
  <rcmt sheetId="7" cell="G28" guid="{00000000-0000-0000-0000-000000000000}" action="delete" author="Robyn Allen"/>
  <rcmt sheetId="7" cell="G44" guid="{00000000-0000-0000-0000-000000000000}" action="delete" author="Robyn Allen"/>
  <rcc rId="1986" sId="45">
    <oc r="D19" t="inlineStr">
      <is>
        <t>TOTAL</t>
      </is>
    </oc>
    <nc r="D19" t="inlineStr">
      <is>
        <t>CONSTRUCTION SERVICES RENDERED</t>
      </is>
    </nc>
  </rcc>
  <rcmt sheetId="38" cell="G11" guid="{00000000-0000-0000-0000-000000000000}" action="delete" author="Robyn Allen"/>
  <rcmt sheetId="38" cell="G14" guid="{00000000-0000-0000-0000-000000000000}" action="delete" author="Robyn Allen"/>
  <rrc rId="1987" sId="48" ref="A8:XFD8" action="deleteRow">
    <undo index="2" exp="area" ref3D="1" dr="$F$1:$F$1048576" dn="Z_57AB6574_63F2_40B5_BA02_4B403D8BA163_.wvu.Cols" sId="48"/>
    <undo index="1" exp="area" ref3D="1" dr="$C$1:$C$1048576" dn="Z_57AB6574_63F2_40B5_BA02_4B403D8BA163_.wvu.Cols" sId="48"/>
    <undo index="0" exp="area" ref3D="1" dr="$A$18:$XFD$67" dn="Z_57AB6574_63F2_40B5_BA02_4B403D8BA163_.wvu.Rows" sId="48"/>
    <rfmt sheetId="48" xfDxf="1" sqref="A8:XFD8" start="0" length="0">
      <dxf>
        <font>
          <sz val="10"/>
        </font>
        <alignment horizontal="left" readingOrder="0"/>
      </dxf>
    </rfmt>
    <rfmt sheetId="48" sqref="A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8" sqref="B8" start="0" length="0">
      <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8" sqref="C8" start="0" length="0">
      <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8" sqref="D8" start="0" length="0">
      <dxf>
        <font>
          <sz val="10"/>
          <color auto="1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8" s="1" sqref="E8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8" s="1" sqref="F8" start="0" length="0">
      <dxf>
        <font>
          <b/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8" s="1" sqref="G8" start="0" length="0">
      <dxf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8" sId="48" ref="A9:XFD9" action="deleteRow">
    <undo index="2" exp="area" ref3D="1" dr="$F$1:$F$1048576" dn="Z_57AB6574_63F2_40B5_BA02_4B403D8BA163_.wvu.Cols" sId="48"/>
    <undo index="1" exp="area" ref3D="1" dr="$C$1:$C$1048576" dn="Z_57AB6574_63F2_40B5_BA02_4B403D8BA163_.wvu.Cols" sId="48"/>
    <undo index="0" exp="area" ref3D="1" dr="$A$17:$XFD$66" dn="Z_57AB6574_63F2_40B5_BA02_4B403D8BA163_.wvu.Rows" sId="48"/>
    <rfmt sheetId="48" xfDxf="1" sqref="A9:XFD9" start="0" length="0">
      <dxf>
        <font>
          <sz val="10"/>
        </font>
        <alignment horizontal="left" readingOrder="0"/>
      </dxf>
    </rfmt>
    <rfmt sheetId="48" sqref="A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8" sqref="B9" start="0" length="0">
      <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8" sqref="C9" start="0" length="0">
      <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8" dxf="1">
      <nc r="D9" t="inlineStr">
        <is>
          <t xml:space="preserve">                 3rd Stage payment</t>
        </is>
      </nc>
      <ndxf>
        <font>
          <sz val="10"/>
          <color auto="1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8" s="1" sqref="E9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8" s="1" dxf="1">
      <nc r="F9" t="inlineStr">
        <is>
          <t xml:space="preserve">  February 2022</t>
        </is>
      </nc>
      <ndxf>
        <font>
          <b/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8" s="1" sqref="G9" start="0" length="0">
      <dxf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9" sId="48" ref="A9:XFD9" action="deleteRow">
    <undo index="2" exp="area" ref3D="1" dr="$F$1:$F$1048576" dn="Z_57AB6574_63F2_40B5_BA02_4B403D8BA163_.wvu.Cols" sId="48"/>
    <undo index="1" exp="area" ref3D="1" dr="$C$1:$C$1048576" dn="Z_57AB6574_63F2_40B5_BA02_4B403D8BA163_.wvu.Cols" sId="48"/>
    <undo index="0" exp="area" ref3D="1" dr="$A$16:$XFD$65" dn="Z_57AB6574_63F2_40B5_BA02_4B403D8BA163_.wvu.Rows" sId="48"/>
    <rfmt sheetId="48" xfDxf="1" sqref="A9:XFD9" start="0" length="0">
      <dxf>
        <font>
          <sz val="10"/>
        </font>
        <alignment horizontal="left" readingOrder="0"/>
      </dxf>
    </rfmt>
    <rfmt sheetId="48" sqref="A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8" sqref="B9" start="0" length="0">
      <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8" sqref="C9" start="0" length="0">
      <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8" dxf="1">
      <nc r="D9" t="inlineStr">
        <is>
          <t xml:space="preserve">                 Rentention on contract</t>
        </is>
      </nc>
      <ndxf>
        <font>
          <sz val="10"/>
          <color auto="1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8" s="1" sqref="E9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8" s="1" dxf="1">
      <nc r="F9" t="inlineStr">
        <is>
          <t xml:space="preserve">  April 2022</t>
        </is>
      </nc>
      <ndxf>
        <font>
          <b/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8" s="1" sqref="G9" start="0" length="0">
      <dxf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0" sId="48" ref="A9:XFD9" action="deleteRow">
    <undo index="2" exp="area" ref3D="1" dr="$F$1:$F$1048576" dn="Z_57AB6574_63F2_40B5_BA02_4B403D8BA163_.wvu.Cols" sId="48"/>
    <undo index="1" exp="area" ref3D="1" dr="$C$1:$C$1048576" dn="Z_57AB6574_63F2_40B5_BA02_4B403D8BA163_.wvu.Cols" sId="48"/>
    <undo index="0" exp="area" ref3D="1" dr="$A$15:$XFD$64" dn="Z_57AB6574_63F2_40B5_BA02_4B403D8BA163_.wvu.Rows" sId="48"/>
    <rfmt sheetId="48" xfDxf="1" sqref="A9:XFD9" start="0" length="0">
      <dxf>
        <font>
          <sz val="10"/>
        </font>
        <alignment horizontal="left" readingOrder="0"/>
      </dxf>
    </rfmt>
    <rfmt sheetId="48" sqref="A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8" sqref="B9" start="0" length="0">
      <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8" sqref="C9" start="0" length="0">
      <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8" sqref="D9" start="0" length="0">
      <dxf>
        <font>
          <sz val="10"/>
          <color auto="1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8" s="1" sqref="E9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8" s="1" sqref="F9" start="0" length="0">
      <dxf>
        <font>
          <b/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8" s="1" sqref="G9" start="0" length="0">
      <dxf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991" sId="48">
    <oc r="D9" t="inlineStr">
      <is>
        <t>Welcome Centre Butler Building - Grand Bahama and</t>
      </is>
    </oc>
    <nc r="D9" t="inlineStr">
      <is>
        <t>Welcome Centre Butler Building - Grand Bahama and New Providence</t>
      </is>
    </nc>
  </rcc>
  <rrc rId="1992" sId="48" ref="A10:XFD10" action="deleteRow">
    <undo index="0" exp="area" dr="G7:G10" r="G11" sId="48"/>
    <undo index="0" exp="area" dr="F7:F10" r="F11" sId="48"/>
    <undo index="0" exp="area" dr="E7:E10" r="E11" sId="48"/>
    <undo index="2" exp="area" ref3D="1" dr="$F$1:$F$1048576" dn="Z_57AB6574_63F2_40B5_BA02_4B403D8BA163_.wvu.Cols" sId="48"/>
    <undo index="1" exp="area" ref3D="1" dr="$C$1:$C$1048576" dn="Z_57AB6574_63F2_40B5_BA02_4B403D8BA163_.wvu.Cols" sId="48"/>
    <undo index="0" exp="area" ref3D="1" dr="$A$14:$XFD$63" dn="Z_57AB6574_63F2_40B5_BA02_4B403D8BA163_.wvu.Rows" sId="48"/>
    <rfmt sheetId="48" xfDxf="1" sqref="A10:XFD10" start="0" length="0">
      <dxf>
        <font>
          <sz val="10"/>
        </font>
        <alignment horizontal="left" readingOrder="0"/>
      </dxf>
    </rfmt>
    <rfmt sheetId="48" sqref="A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8" sqref="B10" start="0" length="0">
      <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8" sqref="C10" start="0" length="0">
      <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8" dxf="1">
      <nc r="D10" t="inlineStr">
        <is>
          <t>New Providence</t>
        </is>
      </nc>
      <ndxf>
        <font>
          <sz val="10"/>
          <color auto="1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8" s="1" sqref="E10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8" s="1" sqref="F10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8" s="1" sqref="G10" start="0" length="0">
      <dxf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3" sId="50" ref="A9:XFD9" action="deleteRow">
    <undo index="2" exp="area" ref3D="1" dr="$F$1:$F$1048576" dn="Z_57AB6574_63F2_40B5_BA02_4B403D8BA163_.wvu.Cols" sId="50"/>
    <undo index="1" exp="area" ref3D="1" dr="$C$1:$C$1048576" dn="Z_57AB6574_63F2_40B5_BA02_4B403D8BA163_.wvu.Cols" sId="50"/>
    <rfmt sheetId="50" xfDxf="1" sqref="A9:XFD9" start="0" length="0">
      <dxf>
        <font>
          <sz val="10"/>
        </font>
        <alignment horizontal="left" readingOrder="0"/>
      </dxf>
    </rfmt>
    <rfmt sheetId="50" sqref="A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qref="B9" start="0" length="0">
      <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qref="C9" start="0" length="0">
      <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0" dxf="1">
      <nc r="D9" t="inlineStr">
        <is>
          <t xml:space="preserve">The Bahamas Public Service Union filed a Letter of Petition with the 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0" s="1" sqref="E9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="1" sqref="F9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="1" sqref="G9" start="0" length="0">
      <dxf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4" sId="50" ref="A9:XFD9" action="deleteRow">
    <undo index="2" exp="area" ref3D="1" dr="$F$1:$F$1048576" dn="Z_57AB6574_63F2_40B5_BA02_4B403D8BA163_.wvu.Cols" sId="50"/>
    <undo index="1" exp="area" ref3D="1" dr="$C$1:$C$1048576" dn="Z_57AB6574_63F2_40B5_BA02_4B403D8BA163_.wvu.Cols" sId="50"/>
    <rfmt sheetId="50" xfDxf="1" sqref="A9:XFD9" start="0" length="0">
      <dxf>
        <font>
          <sz val="10"/>
        </font>
        <alignment horizontal="left" readingOrder="0"/>
      </dxf>
    </rfmt>
    <rfmt sheetId="50" sqref="A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qref="B9" start="0" length="0">
      <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qref="C9" start="0" length="0">
      <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0" dxf="1">
      <nc r="D9" t="inlineStr">
        <is>
          <t>Department of Labour for the outstanding lump sum payment.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0" s="1" sqref="E9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="1" sqref="F9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="1" sqref="G9" start="0" length="0">
      <dxf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5" sId="50" ref="A9:XFD9" action="deleteRow">
    <undo index="2" exp="area" ref3D="1" dr="$F$1:$F$1048576" dn="Z_57AB6574_63F2_40B5_BA02_4B403D8BA163_.wvu.Cols" sId="50"/>
    <undo index="1" exp="area" ref3D="1" dr="$C$1:$C$1048576" dn="Z_57AB6574_63F2_40B5_BA02_4B403D8BA163_.wvu.Cols" sId="50"/>
    <rfmt sheetId="50" xfDxf="1" sqref="A9:XFD9" start="0" length="0">
      <dxf>
        <font>
          <sz val="10"/>
        </font>
        <alignment horizontal="left" readingOrder="0"/>
      </dxf>
    </rfmt>
    <rfmt sheetId="50" sqref="A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qref="B9" start="0" length="0">
      <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qref="C9" start="0" length="0">
      <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0" dxf="1">
      <nc r="D9" t="inlineStr">
        <is>
          <t xml:space="preserve">The matter was submitted to the Industrial Tribunal for action to be taken. 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50" s="1" sqref="E9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="1" sqref="F9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="1" sqref="G9" start="0" length="0">
      <dxf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6" sId="50" ref="A9:XFD9" action="deleteRow">
    <undo index="2" exp="area" ref3D="1" dr="$F$1:$F$1048576" dn="Z_57AB6574_63F2_40B5_BA02_4B403D8BA163_.wvu.Cols" sId="50"/>
    <undo index="1" exp="area" ref3D="1" dr="$C$1:$C$1048576" dn="Z_57AB6574_63F2_40B5_BA02_4B403D8BA163_.wvu.Cols" sId="50"/>
    <rfmt sheetId="50" xfDxf="1" sqref="A9:XFD9" start="0" length="0">
      <dxf>
        <font>
          <sz val="10"/>
        </font>
        <alignment horizontal="left" readingOrder="0"/>
      </dxf>
    </rfmt>
    <rfmt sheetId="50" sqref="A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qref="B9" start="0" length="0">
      <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qref="C9" start="0" length="0">
      <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qref="D9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0" s="1" sqref="E9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="1" sqref="F9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="1" sqref="G9" start="0" length="0">
      <dxf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7" sId="50" ref="A10:XFD10" action="deleteRow">
    <undo index="2" exp="area" ref3D="1" dr="$F$1:$F$1048576" dn="Z_57AB6574_63F2_40B5_BA02_4B403D8BA163_.wvu.Cols" sId="50"/>
    <undo index="1" exp="area" ref3D="1" dr="$C$1:$C$1048576" dn="Z_57AB6574_63F2_40B5_BA02_4B403D8BA163_.wvu.Cols" sId="50"/>
    <rfmt sheetId="50" xfDxf="1" sqref="A10:XFD10" start="0" length="0">
      <dxf>
        <font>
          <sz val="10"/>
        </font>
        <alignment horizontal="left" readingOrder="0"/>
      </dxf>
    </rfmt>
    <rfmt sheetId="50" sqref="A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qref="B10" start="0" length="0">
      <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qref="C10" start="0" length="0">
      <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0" dxf="1">
      <nc r="D10" t="inlineStr">
        <is>
          <t xml:space="preserve">The matter went to the Industrial Tribunal and an agreement was 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50" s="1" sqref="E10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="1" sqref="F10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="1" sqref="G10" start="0" length="0">
      <dxf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8" sId="50" ref="A10:XFD10" action="deleteRow">
    <undo index="2" exp="area" ref3D="1" dr="$F$1:$F$1048576" dn="Z_57AB6574_63F2_40B5_BA02_4B403D8BA163_.wvu.Cols" sId="50"/>
    <undo index="1" exp="area" ref3D="1" dr="$C$1:$C$1048576" dn="Z_57AB6574_63F2_40B5_BA02_4B403D8BA163_.wvu.Cols" sId="50"/>
    <rfmt sheetId="50" xfDxf="1" sqref="A10:XFD10" start="0" length="0">
      <dxf>
        <font>
          <sz val="10"/>
        </font>
        <alignment horizontal="left" readingOrder="0"/>
      </dxf>
    </rfmt>
    <rfmt sheetId="50" sqref="A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qref="B10" start="0" length="0">
      <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qref="C10" start="0" length="0">
      <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0" dxf="1">
      <nc r="D10" t="inlineStr">
        <is>
          <t>concluded. Final payment will be completed on 28 February 2022.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50" s="1" sqref="E10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="1" sqref="F10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="1" sqref="G10" start="0" length="0">
      <dxf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9" sId="50" ref="A10:XFD10" action="deleteRow">
    <undo index="2" exp="area" ref3D="1" dr="$F$1:$F$1048576" dn="Z_57AB6574_63F2_40B5_BA02_4B403D8BA163_.wvu.Cols" sId="50"/>
    <undo index="1" exp="area" ref3D="1" dr="$C$1:$C$1048576" dn="Z_57AB6574_63F2_40B5_BA02_4B403D8BA163_.wvu.Cols" sId="50"/>
    <rfmt sheetId="50" xfDxf="1" sqref="A10:XFD10" start="0" length="0">
      <dxf>
        <font>
          <sz val="10"/>
        </font>
        <alignment horizontal="left" readingOrder="0"/>
      </dxf>
    </rfmt>
    <rfmt sheetId="50" sqref="A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qref="B10" start="0" length="0">
      <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qref="C10" start="0" length="0">
      <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qref="D10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0" s="1" sqref="E10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="1" sqref="F10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="1" sqref="G10" start="0" length="0">
      <dxf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2000" sId="50" numFmtId="34">
    <nc r="G7">
      <v>84000</v>
    </nc>
  </rcc>
  <rrc rId="2001" sId="50" ref="A8:XFD8" action="deleteRow">
    <undo index="2" exp="area" ref3D="1" dr="$F$1:$F$1048576" dn="Z_57AB6574_63F2_40B5_BA02_4B403D8BA163_.wvu.Cols" sId="50"/>
    <undo index="1" exp="area" ref3D="1" dr="$C$1:$C$1048576" dn="Z_57AB6574_63F2_40B5_BA02_4B403D8BA163_.wvu.Cols" sId="50"/>
    <rfmt sheetId="50" xfDxf="1" sqref="A8:XFD8" start="0" length="0">
      <dxf>
        <font>
          <sz val="10"/>
        </font>
        <alignment horizontal="left" readingOrder="0"/>
      </dxf>
    </rfmt>
    <rfmt sheetId="50" sqref="A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qref="B8" start="0" length="0">
      <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qref="C8" start="0" length="0">
      <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0" dxf="1">
      <nc r="D8" t="inlineStr">
        <is>
          <t>60 Permenant Staff @ $1,400.00</t>
        </is>
      </nc>
      <ndxf>
        <font>
          <sz val="10"/>
          <color auto="1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0" s="1" dxf="1" numFmtId="34">
      <nc r="E8">
        <v>84000</v>
      </nc>
      <n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0" s="1" dxf="1">
      <nc r="F8" t="inlineStr">
        <is>
          <t>31.01.2022</t>
        </is>
      </nc>
      <n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0" s="1" dxf="1" numFmtId="34">
      <nc r="G8">
        <v>0</v>
      </nc>
      <ndxf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2002" sId="50" numFmtId="34">
    <oc r="G8">
      <v>0</v>
    </oc>
    <nc r="G8">
      <v>6720</v>
    </nc>
  </rcc>
  <rcc rId="2003" sId="50" numFmtId="34">
    <oc r="E8">
      <v>6720</v>
    </oc>
    <nc r="E8"/>
  </rcc>
  <rcc rId="2004" sId="50">
    <oc r="B9" t="inlineStr">
      <is>
        <t>BAHAMAS POWER &amp; LIGHT</t>
      </is>
    </oc>
    <nc r="B9" t="inlineStr">
      <is>
        <t>BAHAMAS POWER &amp; LIGHT COMPANY</t>
      </is>
    </nc>
  </rcc>
  <rcc rId="2005" sId="50">
    <oc r="B10" t="inlineStr">
      <is>
        <t xml:space="preserve"> COMPANY</t>
      </is>
    </oc>
    <nc r="B10"/>
  </rcc>
  <rcc rId="2006" sId="50">
    <oc r="D9" t="inlineStr">
      <is>
        <t xml:space="preserve">Electricity Usage at AMMC Head Office, Fort Charlotte, Fincastle, </t>
      </is>
    </oc>
    <nc r="D9" t="inlineStr">
      <is>
        <t>Electricity Usage at AMMC Head Office, Fort Charlotte, Fincastle, and Pompey Museum</t>
      </is>
    </nc>
  </rcc>
  <rcc rId="2007" sId="50">
    <oc r="D10" t="inlineStr">
      <is>
        <t>and Pompey Museum</t>
      </is>
    </oc>
    <nc r="D10"/>
  </rcc>
  <rrc rId="2008" sId="50" ref="A10:XFD10" action="deleteRow">
    <undo index="2" exp="area" ref3D="1" dr="$F$1:$F$1048576" dn="Z_57AB6574_63F2_40B5_BA02_4B403D8BA163_.wvu.Cols" sId="50"/>
    <undo index="1" exp="area" ref3D="1" dr="$C$1:$C$1048576" dn="Z_57AB6574_63F2_40B5_BA02_4B403D8BA163_.wvu.Cols" sId="50"/>
    <rfmt sheetId="50" xfDxf="1" sqref="A10:XFD10" start="0" length="0">
      <dxf>
        <font>
          <sz val="10"/>
        </font>
        <alignment horizontal="left" readingOrder="0"/>
      </dxf>
    </rfmt>
    <rfmt sheetId="50" sqref="A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qref="B10" start="0" length="0">
      <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qref="C10" start="0" length="0">
      <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qref="D10" start="0" length="0">
      <dxf>
        <font>
          <sz val="10"/>
          <color auto="1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="1" sqref="E10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="1" sqref="F10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="1" sqref="G10" start="0" length="0">
      <dxf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9" sId="50" ref="A10:XFD10" action="deleteRow">
    <undo index="2" exp="area" ref3D="1" dr="$F$1:$F$1048576" dn="Z_57AB6574_63F2_40B5_BA02_4B403D8BA163_.wvu.Cols" sId="50"/>
    <undo index="1" exp="area" ref3D="1" dr="$C$1:$C$1048576" dn="Z_57AB6574_63F2_40B5_BA02_4B403D8BA163_.wvu.Cols" sId="50"/>
    <rfmt sheetId="50" xfDxf="1" sqref="A10:XFD10" start="0" length="0">
      <dxf>
        <font>
          <sz val="10"/>
        </font>
        <alignment horizontal="left" readingOrder="0"/>
      </dxf>
    </rfmt>
    <rfmt sheetId="50" sqref="A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qref="B10" start="0" length="0">
      <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qref="C10" start="0" length="0">
      <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qref="D10" start="0" length="0">
      <dxf>
        <font>
          <sz val="10"/>
          <color auto="1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="1" sqref="E10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="1" sqref="F10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="1" sqref="G10" start="0" length="0">
      <dxf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0" sId="50" ref="A11:XFD11" action="deleteRow">
    <undo index="2" exp="area" ref3D="1" dr="$F$1:$F$1048576" dn="Z_57AB6574_63F2_40B5_BA02_4B403D8BA163_.wvu.Cols" sId="50"/>
    <undo index="1" exp="area" ref3D="1" dr="$C$1:$C$1048576" dn="Z_57AB6574_63F2_40B5_BA02_4B403D8BA163_.wvu.Cols" sId="50"/>
    <rfmt sheetId="50" xfDxf="1" sqref="A11:XFD11" start="0" length="0">
      <dxf>
        <font>
          <sz val="10"/>
        </font>
        <alignment horizontal="left" readingOrder="0"/>
      </dxf>
    </rfmt>
    <rfmt sheetId="50" sqref="A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qref="B11" start="0" length="0">
      <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qref="C11" start="0" length="0">
      <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qref="D11" start="0" length="0">
      <dxf>
        <font>
          <sz val="10"/>
          <color auto="1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="1" sqref="E11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="1" sqref="F11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="1" sqref="G11" start="0" length="0">
      <dxf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2011" sId="50">
    <oc r="D11" t="inlineStr">
      <is>
        <t>Rental of Radio Communication Systems for the Security</t>
      </is>
    </oc>
    <nc r="D11" t="inlineStr">
      <is>
        <t>Rental of Radio Communication Systems for the Security Department</t>
      </is>
    </nc>
  </rcc>
  <rcc rId="2012" sId="50">
    <oc r="D12" t="inlineStr">
      <is>
        <t xml:space="preserve"> Department</t>
      </is>
    </oc>
    <nc r="D12"/>
  </rcc>
  <rrc rId="2013" sId="50" ref="A12:XFD12" action="deleteRow">
    <undo index="2" exp="area" ref3D="1" dr="$F$1:$F$1048576" dn="Z_57AB6574_63F2_40B5_BA02_4B403D8BA163_.wvu.Cols" sId="50"/>
    <undo index="1" exp="area" ref3D="1" dr="$C$1:$C$1048576" dn="Z_57AB6574_63F2_40B5_BA02_4B403D8BA163_.wvu.Cols" sId="50"/>
    <rfmt sheetId="50" xfDxf="1" sqref="A12:XFD12" start="0" length="0">
      <dxf>
        <font>
          <sz val="10"/>
        </font>
        <alignment horizontal="left" readingOrder="0"/>
      </dxf>
    </rfmt>
    <rfmt sheetId="50" sqref="A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qref="B12" start="0" length="0">
      <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qref="C12" start="0" length="0">
      <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qref="D12" start="0" length="0">
      <dxf>
        <font>
          <sz val="10"/>
          <color auto="1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="1" sqref="E12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="1" sqref="F12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="1" sqref="G12" start="0" length="0">
      <dxf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4" sId="50" ref="A12:XFD12" action="deleteRow">
    <undo index="2" exp="area" ref3D="1" dr="$F$1:$F$1048576" dn="Z_57AB6574_63F2_40B5_BA02_4B403D8BA163_.wvu.Cols" sId="50"/>
    <undo index="1" exp="area" ref3D="1" dr="$C$1:$C$1048576" dn="Z_57AB6574_63F2_40B5_BA02_4B403D8BA163_.wvu.Cols" sId="50"/>
    <rfmt sheetId="50" xfDxf="1" sqref="A12:XFD12" start="0" length="0">
      <dxf>
        <font>
          <sz val="10"/>
        </font>
        <alignment horizontal="left" readingOrder="0"/>
      </dxf>
    </rfmt>
    <rfmt sheetId="50" sqref="A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qref="B12" start="0" length="0">
      <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qref="C12" start="0" length="0">
      <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qref="D12" start="0" length="0">
      <dxf>
        <font>
          <sz val="10"/>
          <color auto="1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="1" sqref="E12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="1" sqref="F12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="1" sqref="G12" start="0" length="0">
      <dxf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2015" sId="50">
    <oc r="B12" t="inlineStr">
      <is>
        <t>BAHAMAS TELECOMMUNICATIONS</t>
      </is>
    </oc>
    <nc r="B12" t="inlineStr">
      <is>
        <t>BAHAMAS TELECOMMUNICATIONS COMPANY</t>
      </is>
    </nc>
  </rcc>
  <rcc rId="2016" sId="50">
    <oc r="B13" t="inlineStr">
      <is>
        <t>COMPANY</t>
      </is>
    </oc>
    <nc r="B13"/>
  </rcc>
  <rrc rId="2017" sId="50" ref="A13:XFD13" action="deleteRow">
    <undo index="0" exp="area" dr="G7:G13" r="G14" sId="50"/>
    <undo index="0" exp="area" dr="F7:F13" r="F14" sId="50"/>
    <undo index="0" exp="area" dr="E7:E13" r="E14" sId="50"/>
    <undo index="2" exp="area" ref3D="1" dr="$F$1:$F$1048576" dn="Z_57AB6574_63F2_40B5_BA02_4B403D8BA163_.wvu.Cols" sId="50"/>
    <undo index="1" exp="area" ref3D="1" dr="$C$1:$C$1048576" dn="Z_57AB6574_63F2_40B5_BA02_4B403D8BA163_.wvu.Cols" sId="50"/>
    <rfmt sheetId="50" xfDxf="1" sqref="A13:XFD13" start="0" length="0">
      <dxf>
        <font>
          <sz val="10"/>
        </font>
        <alignment horizontal="left" readingOrder="0"/>
      </dxf>
    </rfmt>
    <rfmt sheetId="50" sqref="A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qref="B13" start="0" length="0">
      <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qref="C13" start="0" length="0">
      <dxf>
        <font>
          <sz val="10"/>
          <color auto="1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qref="D13" start="0" length="0">
      <dxf>
        <font>
          <sz val="10"/>
          <color auto="1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="1" sqref="E13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="1" sqref="F13" start="0" length="0">
      <dxf>
        <font>
          <sz val="10"/>
          <color auto="1"/>
          <name val="Calibri"/>
          <scheme val="minor"/>
        </font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0" s="1" sqref="G13" start="0" length="0">
      <dxf>
        <numFmt numFmtId="164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dn rId="0" localSheetId="32" customView="1" name="Z_57AB6574_63F2_40B5_BA02_4B403D8BA163_.wvu.Rows" hidden="1" oldHidden="1">
    <oldFormula>'Head 057'!$28:$29,'Head 057'!$32:$35</oldFormula>
  </rdn>
  <rcv guid="{57AB6574-63F2-40B5-BA02-4B403D8BA163}" action="delete"/>
  <rdn rId="0" localSheetId="1" customView="1" name="Z_57AB6574_63F2_40B5_BA02_4B403D8BA163_.wvu.PrintTitles" hidden="1" oldHidden="1">
    <formula>Summary!$2:$2</formula>
    <oldFormula>Summary!$2:$2</oldFormula>
  </rdn>
  <rdn rId="0" localSheetId="2" customView="1" name="Z_57AB6574_63F2_40B5_BA02_4B403D8BA163_.wvu.PrintArea" hidden="1" oldHidden="1">
    <formula>'Arrears-Various'!$A$2:$E$19</formula>
    <oldFormula>'Arrears-Various'!$A$2:$E$19</oldFormula>
  </rdn>
  <rdn rId="0" localSheetId="2" customView="1" name="Z_57AB6574_63F2_40B5_BA02_4B403D8BA163_.wvu.Cols" hidden="1" oldHidden="1">
    <formula>'Arrears-Various'!$C:$C,'Arrears-Various'!$F:$F</formula>
    <oldFormula>'Arrears-Various'!$C:$C,'Arrears-Various'!$F:$F</oldFormula>
  </rdn>
  <rdn rId="0" localSheetId="3" customView="1" name="Z_57AB6574_63F2_40B5_BA02_4B403D8BA163_.wvu.PrintArea" hidden="1" oldHidden="1">
    <formula>'Head 001'!$A$1:$G$17</formula>
    <oldFormula>'Head 001'!$A$1:$G$17</oldFormula>
  </rdn>
  <rdn rId="0" localSheetId="3" customView="1" name="Z_57AB6574_63F2_40B5_BA02_4B403D8BA163_.wvu.Rows" hidden="1" oldHidden="1">
    <formula>'Head 001'!$19:$28</formula>
    <oldFormula>'Head 001'!$19:$28</oldFormula>
  </rdn>
  <rdn rId="0" localSheetId="3" customView="1" name="Z_57AB6574_63F2_40B5_BA02_4B403D8BA163_.wvu.Cols" hidden="1" oldHidden="1">
    <formula>'Head 001'!$C:$C,'Head 001'!$F:$F</formula>
    <oldFormula>'Head 001'!$C:$C,'Head 001'!$F:$F</oldFormula>
  </rdn>
  <rdn rId="0" localSheetId="4" customView="1" name="Z_57AB6574_63F2_40B5_BA02_4B403D8BA163_.wvu.PrintArea" hidden="1" oldHidden="1">
    <formula>'Head 003'!$A$1:$G$11</formula>
    <oldFormula>'Head 003'!$A$1:$G$11</oldFormula>
  </rdn>
  <rdn rId="0" localSheetId="4" customView="1" name="Z_57AB6574_63F2_40B5_BA02_4B403D8BA163_.wvu.Cols" hidden="1" oldHidden="1">
    <formula>'Head 003'!$C:$C,'Head 003'!$F:$F</formula>
    <oldFormula>'Head 003'!$C:$C,'Head 003'!$F:$F</oldFormula>
  </rdn>
  <rdn rId="0" localSheetId="5" customView="1" name="Z_57AB6574_63F2_40B5_BA02_4B403D8BA163_.wvu.PrintArea" hidden="1" oldHidden="1">
    <formula>'Head 005'!$A$1:$G$60</formula>
    <oldFormula>'Head 005'!$A$1:$G$60</oldFormula>
  </rdn>
  <rdn rId="0" localSheetId="5" customView="1" name="Z_57AB6574_63F2_40B5_BA02_4B403D8BA163_.wvu.PrintTitles" hidden="1" oldHidden="1">
    <formula>'Head 005'!$1:$2</formula>
    <oldFormula>'Head 005'!$1:$2</oldFormula>
  </rdn>
  <rdn rId="0" localSheetId="5" customView="1" name="Z_57AB6574_63F2_40B5_BA02_4B403D8BA163_.wvu.Cols" hidden="1" oldHidden="1">
    <formula>'Head 005'!$C:$C,'Head 005'!$F:$F</formula>
    <oldFormula>'Head 005'!$C:$C,'Head 005'!$F:$F</oldFormula>
  </rdn>
  <rdn rId="0" localSheetId="5" customView="1" name="Z_57AB6574_63F2_40B5_BA02_4B403D8BA163_.wvu.FilterData" hidden="1" oldHidden="1">
    <formula>'Head 005'!$A$6:$G$60</formula>
    <oldFormula>'Head 005'!$A$6:$G$60</oldFormula>
  </rdn>
  <rdn rId="0" localSheetId="6" customView="1" name="Z_57AB6574_63F2_40B5_BA02_4B403D8BA163_.wvu.PrintArea" hidden="1" oldHidden="1">
    <formula>'Head 006'!$A$1:$G$12</formula>
    <oldFormula>'Head 006'!$A$1:$G$12</oldFormula>
  </rdn>
  <rdn rId="0" localSheetId="6" customView="1" name="Z_57AB6574_63F2_40B5_BA02_4B403D8BA163_.wvu.Cols" hidden="1" oldHidden="1">
    <formula>'Head 006'!$C:$C,'Head 006'!$F:$F</formula>
    <oldFormula>'Head 006'!$C:$C,'Head 006'!$F:$F</oldFormula>
  </rdn>
  <rdn rId="0" localSheetId="7" customView="1" name="Z_57AB6574_63F2_40B5_BA02_4B403D8BA163_.wvu.PrintArea" hidden="1" oldHidden="1">
    <formula>'Head 007'!$A$1:$G$51</formula>
    <oldFormula>'Head 007'!$A$1:$G$51</oldFormula>
  </rdn>
  <rdn rId="0" localSheetId="7" customView="1" name="Z_57AB6574_63F2_40B5_BA02_4B403D8BA163_.wvu.PrintTitles" hidden="1" oldHidden="1">
    <formula>'Head 007'!$1:$2</formula>
    <oldFormula>'Head 007'!$1:$2</oldFormula>
  </rdn>
  <rdn rId="0" localSheetId="7" customView="1" name="Z_57AB6574_63F2_40B5_BA02_4B403D8BA163_.wvu.Cols" hidden="1" oldHidden="1">
    <formula>'Head 007'!$C:$C,'Head 007'!$F:$F</formula>
  </rdn>
  <rdn rId="0" localSheetId="8" customView="1" name="Z_57AB6574_63F2_40B5_BA02_4B403D8BA163_.wvu.PrintArea" hidden="1" oldHidden="1">
    <formula>'Head 010'!$A$1:$H$29</formula>
    <oldFormula>'Head 010'!$A$1:$H$29</oldFormula>
  </rdn>
  <rdn rId="0" localSheetId="8" customView="1" name="Z_57AB6574_63F2_40B5_BA02_4B403D8BA163_.wvu.PrintTitles" hidden="1" oldHidden="1">
    <formula>'Head 010'!$1:$2</formula>
    <oldFormula>'Head 010'!$1:$2</oldFormula>
  </rdn>
  <rdn rId="0" localSheetId="8" customView="1" name="Z_57AB6574_63F2_40B5_BA02_4B403D8BA163_.wvu.Cols" hidden="1" oldHidden="1">
    <formula>'Head 010'!$B:$B,'Head 010'!$D:$D,'Head 010'!$G:$G</formula>
    <oldFormula>'Head 010'!$B:$B,'Head 010'!$D:$D,'Head 010'!$G:$G</oldFormula>
  </rdn>
  <rdn rId="0" localSheetId="9" customView="1" name="Z_57AB6574_63F2_40B5_BA02_4B403D8BA163_.wvu.PrintArea" hidden="1" oldHidden="1">
    <formula>'Head 012'!$A$1:$G$10</formula>
    <oldFormula>'Head 012'!$A$1:$G$10</oldFormula>
  </rdn>
  <rdn rId="0" localSheetId="9" customView="1" name="Z_57AB6574_63F2_40B5_BA02_4B403D8BA163_.wvu.Rows" hidden="1" oldHidden="1">
    <formula>'Head 012'!$10:$13</formula>
    <oldFormula>'Head 012'!$10:$13</oldFormula>
  </rdn>
  <rdn rId="0" localSheetId="9" customView="1" name="Z_57AB6574_63F2_40B5_BA02_4B403D8BA163_.wvu.Cols" hidden="1" oldHidden="1">
    <formula>'Head 012'!$C:$C,'Head 012'!$F:$F</formula>
    <oldFormula>'Head 012'!$C:$C,'Head 012'!$F:$F</oldFormula>
  </rdn>
  <rdn rId="0" localSheetId="10" customView="1" name="Z_57AB6574_63F2_40B5_BA02_4B403D8BA163_.wvu.PrintArea" hidden="1" oldHidden="1">
    <formula>'Head 013'!$A$1:$G$15</formula>
    <oldFormula>'Head 013'!$A$1:$G$15</oldFormula>
  </rdn>
  <rdn rId="0" localSheetId="10" customView="1" name="Z_57AB6574_63F2_40B5_BA02_4B403D8BA163_.wvu.Cols" hidden="1" oldHidden="1">
    <formula>'Head 013'!$C:$C,'Head 013'!$F:$F</formula>
    <oldFormula>'Head 013'!$C:$C,'Head 013'!$F:$F</oldFormula>
  </rdn>
  <rdn rId="0" localSheetId="11" customView="1" name="Z_57AB6574_63F2_40B5_BA02_4B403D8BA163_.wvu.PrintArea" hidden="1" oldHidden="1">
    <formula>'Head 018'!$A$1:$H$30</formula>
    <oldFormula>'Head 018'!$A$1:$H$30</oldFormula>
  </rdn>
  <rdn rId="0" localSheetId="11" customView="1" name="Z_57AB6574_63F2_40B5_BA02_4B403D8BA163_.wvu.PrintTitles" hidden="1" oldHidden="1">
    <formula>'Head 018'!$1:$2</formula>
    <oldFormula>'Head 018'!$1:$2</oldFormula>
  </rdn>
  <rdn rId="0" localSheetId="11" customView="1" name="Z_57AB6574_63F2_40B5_BA02_4B403D8BA163_.wvu.Cols" hidden="1" oldHidden="1">
    <formula>'Head 018'!$B:$B,'Head 018'!$D:$D,'Head 018'!$G:$G</formula>
    <oldFormula>'Head 018'!$B:$B,'Head 018'!$D:$D,'Head 018'!$G:$G</oldFormula>
  </rdn>
  <rdn rId="0" localSheetId="12" customView="1" name="Z_57AB6574_63F2_40B5_BA02_4B403D8BA163_.wvu.PrintArea" hidden="1" oldHidden="1">
    <formula>'Head 019'!$A$1:$G$8</formula>
    <oldFormula>'Head 019'!$A$1:$G$8</oldFormula>
  </rdn>
  <rdn rId="0" localSheetId="12" customView="1" name="Z_57AB6574_63F2_40B5_BA02_4B403D8BA163_.wvu.Cols" hidden="1" oldHidden="1">
    <formula>'Head 019'!$C:$C,'Head 019'!$F:$F</formula>
    <oldFormula>'Head 019'!$C:$C,'Head 019'!$F:$F</oldFormula>
  </rdn>
  <rdn rId="0" localSheetId="13" customView="1" name="Z_57AB6574_63F2_40B5_BA02_4B403D8BA163_.wvu.PrintArea" hidden="1" oldHidden="1">
    <formula>'Head 021'!$A$1:$G$16</formula>
    <oldFormula>'Head 021'!$A$1:$G$16</oldFormula>
  </rdn>
  <rdn rId="0" localSheetId="13" customView="1" name="Z_57AB6574_63F2_40B5_BA02_4B403D8BA163_.wvu.Rows" hidden="1" oldHidden="1">
    <formula>'Head 021'!$1:$1</formula>
    <oldFormula>'Head 021'!$1:$1</oldFormula>
  </rdn>
  <rdn rId="0" localSheetId="13" customView="1" name="Z_57AB6574_63F2_40B5_BA02_4B403D8BA163_.wvu.Cols" hidden="1" oldHidden="1">
    <formula>'Head 021'!$C:$C,'Head 021'!$F:$F</formula>
    <oldFormula>'Head 021'!$C:$C,'Head 021'!$F:$F</oldFormula>
  </rdn>
  <rdn rId="0" localSheetId="14" customView="1" name="Z_57AB6574_63F2_40B5_BA02_4B403D8BA163_.wvu.PrintArea" hidden="1" oldHidden="1">
    <formula>'Head 022'!$A$1:$G$24</formula>
    <oldFormula>'Head 022'!$A$1:$G$24</oldFormula>
  </rdn>
  <rdn rId="0" localSheetId="14" customView="1" name="Z_57AB6574_63F2_40B5_BA02_4B403D8BA163_.wvu.Rows" hidden="1" oldHidden="1">
    <formula>'Head 022'!$1:$1</formula>
    <oldFormula>'Head 022'!$1:$1</oldFormula>
  </rdn>
  <rdn rId="0" localSheetId="14" customView="1" name="Z_57AB6574_63F2_40B5_BA02_4B403D8BA163_.wvu.Cols" hidden="1" oldHidden="1">
    <formula>'Head 022'!$C:$C,'Head 022'!$F:$F</formula>
    <oldFormula>'Head 022'!$C:$C,'Head 022'!$F:$F</oldFormula>
  </rdn>
  <rdn rId="0" localSheetId="15" customView="1" name="Z_57AB6574_63F2_40B5_BA02_4B403D8BA163_.wvu.PrintArea" hidden="1" oldHidden="1">
    <formula>'Head 023'!$A$1:$G$32</formula>
    <oldFormula>'Head 023'!$A$1:$G$32</oldFormula>
  </rdn>
  <rdn rId="0" localSheetId="15" customView="1" name="Z_57AB6574_63F2_40B5_BA02_4B403D8BA163_.wvu.PrintTitles" hidden="1" oldHidden="1">
    <formula>'Head 023'!$1:$2</formula>
    <oldFormula>'Head 023'!$1:$2</oldFormula>
  </rdn>
  <rdn rId="0" localSheetId="15" customView="1" name="Z_57AB6574_63F2_40B5_BA02_4B403D8BA163_.wvu.Cols" hidden="1" oldHidden="1">
    <formula>'Head 023'!$C:$C,'Head 023'!$F:$F</formula>
    <oldFormula>'Head 023'!$C:$C,'Head 023'!$F:$F</oldFormula>
  </rdn>
  <rdn rId="0" localSheetId="16" customView="1" name="Z_57AB6574_63F2_40B5_BA02_4B403D8BA163_.wvu.PrintArea" hidden="1" oldHidden="1">
    <formula>'Head 028'!$A$1:$G$18</formula>
    <oldFormula>'Head 028'!$A$1:$G$18</oldFormula>
  </rdn>
  <rdn rId="0" localSheetId="16" customView="1" name="Z_57AB6574_63F2_40B5_BA02_4B403D8BA163_.wvu.Rows" hidden="1" oldHidden="1">
    <formula>'Head 028'!$1:$1</formula>
    <oldFormula>'Head 028'!$1:$1</oldFormula>
  </rdn>
  <rdn rId="0" localSheetId="16" customView="1" name="Z_57AB6574_63F2_40B5_BA02_4B403D8BA163_.wvu.Cols" hidden="1" oldHidden="1">
    <formula>'Head 028'!$C:$C,'Head 028'!$F:$F</formula>
    <oldFormula>'Head 028'!$C:$C,'Head 028'!$F:$F</oldFormula>
  </rdn>
  <rdn rId="0" localSheetId="17" customView="1" name="Z_57AB6574_63F2_40B5_BA02_4B403D8BA163_.wvu.PrintArea" hidden="1" oldHidden="1">
    <formula>'Head 029'!$A$1:$H$21</formula>
    <oldFormula>'Head 029'!$A$1:$H$21</oldFormula>
  </rdn>
  <rdn rId="0" localSheetId="17" customView="1" name="Z_57AB6574_63F2_40B5_BA02_4B403D8BA163_.wvu.Cols" hidden="1" oldHidden="1">
    <formula>'Head 029'!$B:$B,'Head 029'!$E:$F</formula>
    <oldFormula>'Head 029'!$B:$B,'Head 029'!$E:$F</oldFormula>
  </rdn>
  <rdn rId="0" localSheetId="18" customView="1" name="Z_57AB6574_63F2_40B5_BA02_4B403D8BA163_.wvu.PrintArea" hidden="1" oldHidden="1">
    <formula>'Head 030'!$A$1:$G$34</formula>
    <oldFormula>'Head 030'!$A$1:$G$34</oldFormula>
  </rdn>
  <rdn rId="0" localSheetId="18" customView="1" name="Z_57AB6574_63F2_40B5_BA02_4B403D8BA163_.wvu.PrintTitles" hidden="1" oldHidden="1">
    <formula>'Head 030'!$1:$2</formula>
    <oldFormula>'Head 030'!$1:$2</oldFormula>
  </rdn>
  <rdn rId="0" localSheetId="18" customView="1" name="Z_57AB6574_63F2_40B5_BA02_4B403D8BA163_.wvu.Cols" hidden="1" oldHidden="1">
    <formula>'Head 030'!$C:$C,'Head 030'!$F:$F</formula>
    <oldFormula>'Head 030'!$C:$C,'Head 030'!$F:$F</oldFormula>
  </rdn>
  <rdn rId="0" localSheetId="19" customView="1" name="Z_57AB6574_63F2_40B5_BA02_4B403D8BA163_.wvu.PrintArea" hidden="1" oldHidden="1">
    <formula>'Head 031'!$A$1:$G$9</formula>
    <oldFormula>'Head 031'!$A$1:$G$9</oldFormula>
  </rdn>
  <rdn rId="0" localSheetId="19" customView="1" name="Z_57AB6574_63F2_40B5_BA02_4B403D8BA163_.wvu.Cols" hidden="1" oldHidden="1">
    <formula>'Head 031'!$C:$C,'Head 031'!$F:$F</formula>
    <oldFormula>'Head 031'!$C:$C,'Head 031'!$F:$F</oldFormula>
  </rdn>
  <rdn rId="0" localSheetId="20" customView="1" name="Z_57AB6574_63F2_40B5_BA02_4B403D8BA163_.wvu.PrintArea" hidden="1" oldHidden="1">
    <formula>'Head 032'!$A$1:$G$72</formula>
    <oldFormula>'Head 032'!$A$1:$G$72</oldFormula>
  </rdn>
  <rdn rId="0" localSheetId="20" customView="1" name="Z_57AB6574_63F2_40B5_BA02_4B403D8BA163_.wvu.PrintTitles" hidden="1" oldHidden="1">
    <formula>'Head 032'!$1:$2</formula>
    <oldFormula>'Head 032'!$1:$2</oldFormula>
  </rdn>
  <rdn rId="0" localSheetId="20" customView="1" name="Z_57AB6574_63F2_40B5_BA02_4B403D8BA163_.wvu.Cols" hidden="1" oldHidden="1">
    <formula>'Head 032'!$C:$C,'Head 032'!$F:$F</formula>
    <oldFormula>'Head 032'!$C:$C,'Head 032'!$F:$F</oldFormula>
  </rdn>
  <rdn rId="0" localSheetId="21" customView="1" name="Z_57AB6574_63F2_40B5_BA02_4B403D8BA163_.wvu.PrintArea" hidden="1" oldHidden="1">
    <formula>'Head 033'!$A$1:$G$14</formula>
    <oldFormula>'Head 033'!$A$1:$G$14</oldFormula>
  </rdn>
  <rdn rId="0" localSheetId="21" customView="1" name="Z_57AB6574_63F2_40B5_BA02_4B403D8BA163_.wvu.Rows" hidden="1" oldHidden="1">
    <formula>'Head 033'!$1:$1</formula>
    <oldFormula>'Head 033'!$1:$1</oldFormula>
  </rdn>
  <rdn rId="0" localSheetId="21" customView="1" name="Z_57AB6574_63F2_40B5_BA02_4B403D8BA163_.wvu.Cols" hidden="1" oldHidden="1">
    <formula>'Head 033'!$C:$C,'Head 033'!$F:$F</formula>
    <oldFormula>'Head 033'!$C:$C,'Head 033'!$F:$F</oldFormula>
  </rdn>
  <rdn rId="0" localSheetId="22" customView="1" name="Z_57AB6574_63F2_40B5_BA02_4B403D8BA163_.wvu.PrintArea" hidden="1" oldHidden="1">
    <formula>'Head 035'!$A$1:$H$60</formula>
    <oldFormula>'Head 035'!$A$1:$H$60</oldFormula>
  </rdn>
  <rdn rId="0" localSheetId="22" customView="1" name="Z_57AB6574_63F2_40B5_BA02_4B403D8BA163_.wvu.PrintTitles" hidden="1" oldHidden="1">
    <formula>'Head 035'!$1:$2</formula>
    <oldFormula>'Head 035'!$1:$2</oldFormula>
  </rdn>
  <rdn rId="0" localSheetId="22" customView="1" name="Z_57AB6574_63F2_40B5_BA02_4B403D8BA163_.wvu.Cols" hidden="1" oldHidden="1">
    <formula>'Head 035'!$B:$B,'Head 035'!$D:$D,'Head 035'!$G:$G</formula>
    <oldFormula>'Head 035'!$B:$B,'Head 035'!$D:$D,'Head 035'!$G:$G</oldFormula>
  </rdn>
  <rdn rId="0" localSheetId="23" customView="1" name="Z_57AB6574_63F2_40B5_BA02_4B403D8BA163_.wvu.PrintArea" hidden="1" oldHidden="1">
    <formula>'Head 037'!$A$1:$H$39</formula>
    <oldFormula>'Head 037'!$A$1:$H$39</oldFormula>
  </rdn>
  <rdn rId="0" localSheetId="23" customView="1" name="Z_57AB6574_63F2_40B5_BA02_4B403D8BA163_.wvu.Cols" hidden="1" oldHidden="1">
    <formula>'Head 037'!$B:$B,'Head 037'!$D:$D,'Head 037'!$G:$G</formula>
    <oldFormula>'Head 037'!$B:$B,'Head 037'!$D:$D,'Head 037'!$G:$G</oldFormula>
  </rdn>
  <rdn rId="0" localSheetId="24" customView="1" name="Z_57AB6574_63F2_40B5_BA02_4B403D8BA163_.wvu.PrintArea" hidden="1" oldHidden="1">
    <formula>'Head 038'!$A$1:$H$64</formula>
    <oldFormula>'Head 038'!$A$1:$H$64</oldFormula>
  </rdn>
  <rdn rId="0" localSheetId="24" customView="1" name="Z_57AB6574_63F2_40B5_BA02_4B403D8BA163_.wvu.PrintTitles" hidden="1" oldHidden="1">
    <formula>'Head 038'!$1:$2</formula>
    <oldFormula>'Head 038'!$1:$2</oldFormula>
  </rdn>
  <rdn rId="0" localSheetId="24" customView="1" name="Z_57AB6574_63F2_40B5_BA02_4B403D8BA163_.wvu.Cols" hidden="1" oldHidden="1">
    <formula>'Head 038'!$A:$A,'Head 038'!$D:$D,'Head 038'!$G:$G</formula>
    <oldFormula>'Head 038'!$A:$A,'Head 038'!$D:$D,'Head 038'!$G:$G</oldFormula>
  </rdn>
  <rdn rId="0" localSheetId="25" customView="1" name="Z_57AB6574_63F2_40B5_BA02_4B403D8BA163_.wvu.PrintArea" hidden="1" oldHidden="1">
    <formula>'Head 040'!$A$1:$H$11</formula>
    <oldFormula>'Head 040'!$A$1:$H$11</oldFormula>
  </rdn>
  <rdn rId="0" localSheetId="25" customView="1" name="Z_57AB6574_63F2_40B5_BA02_4B403D8BA163_.wvu.Cols" hidden="1" oldHidden="1">
    <formula>'Head 040'!$B:$B,'Head 040'!$D:$D,'Head 040'!$G:$G</formula>
    <oldFormula>'Head 040'!$B:$B,'Head 040'!$D:$D,'Head 040'!$G:$G</oldFormula>
  </rdn>
  <rdn rId="0" localSheetId="26" customView="1" name="Z_57AB6574_63F2_40B5_BA02_4B403D8BA163_.wvu.PrintArea" hidden="1" oldHidden="1">
    <formula>'Head 048'!$A$1:$G$14</formula>
    <oldFormula>'Head 048'!$A$1:$G$14</oldFormula>
  </rdn>
  <rdn rId="0" localSheetId="26" customView="1" name="Z_57AB6574_63F2_40B5_BA02_4B403D8BA163_.wvu.Cols" hidden="1" oldHidden="1">
    <formula>'Head 048'!$C:$C,'Head 048'!$F:$F</formula>
    <oldFormula>'Head 048'!$C:$C,'Head 048'!$F:$F</oldFormula>
  </rdn>
  <rdn rId="0" localSheetId="27" customView="1" name="Z_57AB6574_63F2_40B5_BA02_4B403D8BA163_.wvu.PrintArea" hidden="1" oldHidden="1">
    <formula>'Head 049'!$A$1:$G$12</formula>
    <oldFormula>'Head 049'!$A$1:$G$12</oldFormula>
  </rdn>
  <rdn rId="0" localSheetId="27" customView="1" name="Z_57AB6574_63F2_40B5_BA02_4B403D8BA163_.wvu.Rows" hidden="1" oldHidden="1">
    <formula>'Head 049'!$1:$1</formula>
    <oldFormula>'Head 049'!$1:$1</oldFormula>
  </rdn>
  <rdn rId="0" localSheetId="27" customView="1" name="Z_57AB6574_63F2_40B5_BA02_4B403D8BA163_.wvu.Cols" hidden="1" oldHidden="1">
    <formula>'Head 049'!$C:$C,'Head 049'!$F:$F</formula>
    <oldFormula>'Head 049'!$C:$C,'Head 049'!$F:$F</oldFormula>
  </rdn>
  <rdn rId="0" localSheetId="28" customView="1" name="Z_57AB6574_63F2_40B5_BA02_4B403D8BA163_.wvu.PrintArea" hidden="1" oldHidden="1">
    <formula>'Head 051'!$A$1:$G$11</formula>
    <oldFormula>'Head 051'!$A$1:$G$11</oldFormula>
  </rdn>
  <rdn rId="0" localSheetId="28" customView="1" name="Z_57AB6574_63F2_40B5_BA02_4B403D8BA163_.wvu.Rows" hidden="1" oldHidden="1">
    <formula>'Head 051'!$1:$1</formula>
    <oldFormula>'Head 051'!$1:$1</oldFormula>
  </rdn>
  <rdn rId="0" localSheetId="28" customView="1" name="Z_57AB6574_63F2_40B5_BA02_4B403D8BA163_.wvu.Cols" hidden="1" oldHidden="1">
    <formula>'Head 051'!$C:$C,'Head 051'!$F:$F</formula>
    <oldFormula>'Head 051'!$C:$C,'Head 051'!$F:$F</oldFormula>
  </rdn>
  <rdn rId="0" localSheetId="29" customView="1" name="Z_57AB6574_63F2_40B5_BA02_4B403D8BA163_.wvu.PrintArea" hidden="1" oldHidden="1">
    <formula>'Head 053'!$A$1:$G$10</formula>
    <oldFormula>'Head 053'!$A$1:$G$10</oldFormula>
  </rdn>
  <rdn rId="0" localSheetId="29" customView="1" name="Z_57AB6574_63F2_40B5_BA02_4B403D8BA163_.wvu.Rows" hidden="1" oldHidden="1">
    <formula>'Head 053'!$1:$1</formula>
    <oldFormula>'Head 053'!$1:$1</oldFormula>
  </rdn>
  <rdn rId="0" localSheetId="29" customView="1" name="Z_57AB6574_63F2_40B5_BA02_4B403D8BA163_.wvu.Cols" hidden="1" oldHidden="1">
    <formula>'Head 053'!$C:$C,'Head 053'!$F:$F</formula>
    <oldFormula>'Head 053'!$C:$C,'Head 053'!$F:$F</oldFormula>
  </rdn>
  <rdn rId="0" localSheetId="30" customView="1" name="Z_57AB6574_63F2_40B5_BA02_4B403D8BA163_.wvu.PrintArea" hidden="1" oldHidden="1">
    <formula>'Head 054'!$A$1:$F$22</formula>
    <oldFormula>'Head 054'!$A$1:$F$22</oldFormula>
  </rdn>
  <rdn rId="0" localSheetId="30" customView="1" name="Z_57AB6574_63F2_40B5_BA02_4B403D8BA163_.wvu.Rows" hidden="1" oldHidden="1">
    <formula>'Head 054'!$1:$1</formula>
    <oldFormula>'Head 054'!$1:$1</oldFormula>
  </rdn>
  <rdn rId="0" localSheetId="30" customView="1" name="Z_57AB6574_63F2_40B5_BA02_4B403D8BA163_.wvu.Cols" hidden="1" oldHidden="1">
    <formula>'Head 054'!$E:$E</formula>
    <oldFormula>'Head 054'!$E:$E</oldFormula>
  </rdn>
  <rdn rId="0" localSheetId="31" customView="1" name="Z_57AB6574_63F2_40B5_BA02_4B403D8BA163_.wvu.PrintArea" hidden="1" oldHidden="1">
    <formula>'Head 056'!$A$1:$H$48</formula>
    <oldFormula>'Head 056'!$A$1:$H$48</oldFormula>
  </rdn>
  <rdn rId="0" localSheetId="31" customView="1" name="Z_57AB6574_63F2_40B5_BA02_4B403D8BA163_.wvu.Rows" hidden="1" oldHidden="1">
    <formula>'Head 056'!$28:$36</formula>
    <oldFormula>'Head 056'!$28:$36</oldFormula>
  </rdn>
  <rdn rId="0" localSheetId="31" customView="1" name="Z_57AB6574_63F2_40B5_BA02_4B403D8BA163_.wvu.Cols" hidden="1" oldHidden="1">
    <formula>'Head 056'!$C:$C,'Head 056'!$F:$F</formula>
    <oldFormula>'Head 056'!$C:$C,'Head 056'!$F:$F</oldFormula>
  </rdn>
  <rdn rId="0" localSheetId="32" customView="1" name="Z_57AB6574_63F2_40B5_BA02_4B403D8BA163_.wvu.PrintArea" hidden="1" oldHidden="1">
    <formula>'Head 057'!$A$1:$G$26</formula>
    <oldFormula>'Head 057'!$A$1:$G$26</oldFormula>
  </rdn>
  <rdn rId="0" localSheetId="32" customView="1" name="Z_57AB6574_63F2_40B5_BA02_4B403D8BA163_.wvu.PrintTitles" hidden="1" oldHidden="1">
    <formula>'Head 057'!$1:$2</formula>
    <oldFormula>'Head 057'!$1:$2</oldFormula>
  </rdn>
  <rdn rId="0" localSheetId="32" customView="1" name="Z_57AB6574_63F2_40B5_BA02_4B403D8BA163_.wvu.Cols" hidden="1" oldHidden="1">
    <formula>'Head 057'!$C:$C,'Head 057'!$F:$F</formula>
    <oldFormula>'Head 057'!$C:$C,'Head 057'!$F:$F</oldFormula>
  </rdn>
  <rdn rId="0" localSheetId="33" customView="1" name="Z_57AB6574_63F2_40B5_BA02_4B403D8BA163_.wvu.PrintArea" hidden="1" oldHidden="1">
    <formula>'Head 058'!$A$1:$G$33</formula>
    <oldFormula>'Head 058'!$A$1:$G$33</oldFormula>
  </rdn>
  <rdn rId="0" localSheetId="33" customView="1" name="Z_57AB6574_63F2_40B5_BA02_4B403D8BA163_.wvu.PrintTitles" hidden="1" oldHidden="1">
    <formula>'Head 058'!$1:$2</formula>
    <oldFormula>'Head 058'!$1:$2</oldFormula>
  </rdn>
  <rdn rId="0" localSheetId="33" customView="1" name="Z_57AB6574_63F2_40B5_BA02_4B403D8BA163_.wvu.Rows" hidden="1" oldHidden="1">
    <formula>'Head 058'!$36:$45</formula>
    <oldFormula>'Head 058'!$36:$45</oldFormula>
  </rdn>
  <rdn rId="0" localSheetId="33" customView="1" name="Z_57AB6574_63F2_40B5_BA02_4B403D8BA163_.wvu.Cols" hidden="1" oldHidden="1">
    <formula>'Head 058'!$C:$C,'Head 058'!$F:$F</formula>
    <oldFormula>'Head 058'!$C:$C,'Head 058'!$F:$F</oldFormula>
  </rdn>
  <rdn rId="0" localSheetId="34" customView="1" name="Z_57AB6574_63F2_40B5_BA02_4B403D8BA163_.wvu.PrintArea" hidden="1" oldHidden="1">
    <formula>'Head 060'!$A$1:$G$13</formula>
    <oldFormula>'Head 060'!$A$1:$G$13</oldFormula>
  </rdn>
  <rdn rId="0" localSheetId="34" customView="1" name="Z_57AB6574_63F2_40B5_BA02_4B403D8BA163_.wvu.Rows" hidden="1" oldHidden="1">
    <formula>'Head 060'!$1:$1</formula>
    <oldFormula>'Head 060'!$1:$1</oldFormula>
  </rdn>
  <rdn rId="0" localSheetId="34" customView="1" name="Z_57AB6574_63F2_40B5_BA02_4B403D8BA163_.wvu.Cols" hidden="1" oldHidden="1">
    <formula>'Head 060'!$C:$C,'Head 060'!$F:$F</formula>
    <oldFormula>'Head 060'!$C:$C,'Head 060'!$F:$F</oldFormula>
  </rdn>
  <rdn rId="0" localSheetId="35" customView="1" name="Z_57AB6574_63F2_40B5_BA02_4B403D8BA163_.wvu.PrintArea" hidden="1" oldHidden="1">
    <formula>'Head 065'!$A$1:$G$30</formula>
    <oldFormula>'Head 065'!$A$1:$G$30</oldFormula>
  </rdn>
  <rdn rId="0" localSheetId="35" customView="1" name="Z_57AB6574_63F2_40B5_BA02_4B403D8BA163_.wvu.Cols" hidden="1" oldHidden="1">
    <formula>'Head 065'!$C:$C,'Head 065'!$F:$F</formula>
    <oldFormula>'Head 065'!$C:$C,'Head 065'!$F:$F</oldFormula>
  </rdn>
  <rdn rId="0" localSheetId="36" customView="1" name="Z_57AB6574_63F2_40B5_BA02_4B403D8BA163_.wvu.PrintArea" hidden="1" oldHidden="1">
    <formula>'Head 70'!$A$1:$G$11</formula>
    <oldFormula>'Head 70'!$A$1:$G$11</oldFormula>
  </rdn>
  <rdn rId="0" localSheetId="36" customView="1" name="Z_57AB6574_63F2_40B5_BA02_4B403D8BA163_.wvu.Rows" hidden="1" oldHidden="1">
    <formula>'Head 70'!$1:$1</formula>
    <oldFormula>'Head 70'!$1:$1</oldFormula>
  </rdn>
  <rdn rId="0" localSheetId="36" customView="1" name="Z_57AB6574_63F2_40B5_BA02_4B403D8BA163_.wvu.Cols" hidden="1" oldHidden="1">
    <formula>'Head 70'!$C:$C,'Head 70'!$F:$F</formula>
    <oldFormula>'Head 70'!$C:$C,'Head 70'!$F:$F</oldFormula>
  </rdn>
  <rdn rId="0" localSheetId="37" customView="1" name="Z_57AB6574_63F2_40B5_BA02_4B403D8BA163_.wvu.PrintArea" hidden="1" oldHidden="1">
    <formula>'Head 072'!$A$1:$G$9</formula>
    <oldFormula>'Head 072'!$A$1:$G$9</oldFormula>
  </rdn>
  <rdn rId="0" localSheetId="37" customView="1" name="Z_57AB6574_63F2_40B5_BA02_4B403D8BA163_.wvu.Rows" hidden="1" oldHidden="1">
    <formula>'Head 072'!$1:$1</formula>
    <oldFormula>'Head 072'!$1:$1</oldFormula>
  </rdn>
  <rdn rId="0" localSheetId="37" customView="1" name="Z_57AB6574_63F2_40B5_BA02_4B403D8BA163_.wvu.Cols" hidden="1" oldHidden="1">
    <formula>'Head 072'!$C:$C,'Head 072'!$F:$F</formula>
    <oldFormula>'Head 072'!$C:$C,'Head 072'!$F:$F</oldFormula>
  </rdn>
  <rdn rId="0" localSheetId="38" customView="1" name="Z_57AB6574_63F2_40B5_BA02_4B403D8BA163_.wvu.PrintArea" hidden="1" oldHidden="1">
    <formula>'Head 073'!$A$1:$G$33</formula>
    <oldFormula>'Head 073'!$A$1:$G$33</oldFormula>
  </rdn>
  <rdn rId="0" localSheetId="38" customView="1" name="Z_57AB6574_63F2_40B5_BA02_4B403D8BA163_.wvu.PrintTitles" hidden="1" oldHidden="1">
    <formula>'Head 073'!$1:$2</formula>
    <oldFormula>'Head 073'!$1:$2</oldFormula>
  </rdn>
  <rdn rId="0" localSheetId="38" customView="1" name="Z_57AB6574_63F2_40B5_BA02_4B403D8BA163_.wvu.Cols" hidden="1" oldHidden="1">
    <formula>'Head 073'!$C:$C,'Head 073'!$F:$F,'Head 073'!$H:$H</formula>
    <oldFormula>'Head 073'!$C:$C,'Head 073'!$F:$F,'Head 073'!$H:$H</oldFormula>
  </rdn>
  <rdn rId="0" localSheetId="39" customView="1" name="Z_57AB6574_63F2_40B5_BA02_4B403D8BA163_.wvu.PrintArea" hidden="1" oldHidden="1">
    <formula>'Head 074'!$A$1:$G$11</formula>
    <oldFormula>'Head 074'!$A$1:$G$11</oldFormula>
  </rdn>
  <rdn rId="0" localSheetId="39" customView="1" name="Z_57AB6574_63F2_40B5_BA02_4B403D8BA163_.wvu.Rows" hidden="1" oldHidden="1">
    <formula>'Head 074'!$1:$1</formula>
    <oldFormula>'Head 074'!$1:$1</oldFormula>
  </rdn>
  <rdn rId="0" localSheetId="39" customView="1" name="Z_57AB6574_63F2_40B5_BA02_4B403D8BA163_.wvu.Cols" hidden="1" oldHidden="1">
    <formula>'Head 074'!$C:$C,'Head 074'!$F:$F</formula>
    <oldFormula>'Head 074'!$C:$C,'Head 074'!$F:$F</oldFormula>
  </rdn>
  <rdn rId="0" localSheetId="40" customView="1" name="Z_57AB6574_63F2_40B5_BA02_4B403D8BA163_.wvu.PrintArea" hidden="1" oldHidden="1">
    <formula>'Head 007 - Capex'!$A$1:$G$8</formula>
    <oldFormula>'Head 007 - Capex'!$A$1:$G$8</oldFormula>
  </rdn>
  <rdn rId="0" localSheetId="40" customView="1" name="Z_57AB6574_63F2_40B5_BA02_4B403D8BA163_.wvu.Cols" hidden="1" oldHidden="1">
    <formula>'Head 007 - Capex'!$C:$C,'Head 007 - Capex'!$F:$F</formula>
    <oldFormula>'Head 007 - Capex'!$C:$C,'Head 007 - Capex'!$F:$F</oldFormula>
  </rdn>
  <rdn rId="0" localSheetId="41" customView="1" name="Z_57AB6574_63F2_40B5_BA02_4B403D8BA163_.wvu.PrintArea" hidden="1" oldHidden="1">
    <formula>'Head 021 - Capex'!$A$1:$G$13</formula>
    <oldFormula>'Head 021 - Capex'!$A$1:$G$13</oldFormula>
  </rdn>
  <rdn rId="0" localSheetId="41" customView="1" name="Z_57AB6574_63F2_40B5_BA02_4B403D8BA163_.wvu.Rows" hidden="1" oldHidden="1">
    <formula>'Head 021 - Capex'!$1:$1</formula>
    <oldFormula>'Head 021 - Capex'!$1:$1</oldFormula>
  </rdn>
  <rdn rId="0" localSheetId="41" customView="1" name="Z_57AB6574_63F2_40B5_BA02_4B403D8BA163_.wvu.Cols" hidden="1" oldHidden="1">
    <formula>'Head 021 - Capex'!$C:$C,'Head 021 - Capex'!$F:$F</formula>
    <oldFormula>'Head 021 - Capex'!$C:$C,'Head 021 - Capex'!$F:$F</oldFormula>
  </rdn>
  <rdn rId="0" localSheetId="42" customView="1" name="Z_57AB6574_63F2_40B5_BA02_4B403D8BA163_.wvu.PrintArea" hidden="1" oldHidden="1">
    <formula>'Head 023 - Capex'!$A$1:$G$9</formula>
    <oldFormula>'Head 023 - Capex'!$A$1:$G$9</oldFormula>
  </rdn>
  <rdn rId="0" localSheetId="42" customView="1" name="Z_57AB6574_63F2_40B5_BA02_4B403D8BA163_.wvu.Rows" hidden="1" oldHidden="1">
    <formula>'Head 023 - Capex'!$1:$1</formula>
    <oldFormula>'Head 023 - Capex'!$1:$1</oldFormula>
  </rdn>
  <rdn rId="0" localSheetId="42" customView="1" name="Z_57AB6574_63F2_40B5_BA02_4B403D8BA163_.wvu.Cols" hidden="1" oldHidden="1">
    <formula>'Head 023 - Capex'!$C:$C,'Head 023 - Capex'!$F:$F</formula>
    <oldFormula>'Head 023 - Capex'!$C:$C,'Head 023 - Capex'!$F:$F</oldFormula>
  </rdn>
  <rdn rId="0" localSheetId="43" customView="1" name="Z_57AB6574_63F2_40B5_BA02_4B403D8BA163_.wvu.PrintArea" hidden="1" oldHidden="1">
    <formula>'Head 029 - Capex '!$A$1:$I$20</formula>
    <oldFormula>'Head 029 - Capex '!$A$1:$I$20</oldFormula>
  </rdn>
  <rdn rId="0" localSheetId="43" customView="1" name="Z_57AB6574_63F2_40B5_BA02_4B403D8BA163_.wvu.Cols" hidden="1" oldHidden="1">
    <formula>'Head 029 - Capex '!$B:$B,'Head 029 - Capex '!$D:$D,'Head 029 - Capex '!$F:$F,'Head 029 - Capex '!$H:$H</formula>
    <oldFormula>'Head 029 - Capex '!$B:$B,'Head 029 - Capex '!$D:$D,'Head 029 - Capex '!$F:$F,'Head 029 - Capex '!$H:$H</oldFormula>
  </rdn>
  <rdn rId="0" localSheetId="44" customView="1" name="Z_57AB6574_63F2_40B5_BA02_4B403D8BA163_.wvu.PrintArea" hidden="1" oldHidden="1">
    <formula>'Head 032 - Capex'!$A$1:$G$20</formula>
    <oldFormula>'Head 032 - Capex'!$A$1:$G$20</oldFormula>
  </rdn>
  <rdn rId="0" localSheetId="44" customView="1" name="Z_57AB6574_63F2_40B5_BA02_4B403D8BA163_.wvu.PrintTitles" hidden="1" oldHidden="1">
    <formula>'Head 032 - Capex'!$1:$2</formula>
    <oldFormula>'Head 032 - Capex'!$1:$2</oldFormula>
  </rdn>
  <rdn rId="0" localSheetId="44" customView="1" name="Z_57AB6574_63F2_40B5_BA02_4B403D8BA163_.wvu.Cols" hidden="1" oldHidden="1">
    <formula>'Head 032 - Capex'!$C:$C,'Head 032 - Capex'!$F:$F</formula>
    <oldFormula>'Head 032 - Capex'!$C:$C,'Head 032 - Capex'!$F:$F</oldFormula>
  </rdn>
  <rdn rId="0" localSheetId="45" customView="1" name="Z_57AB6574_63F2_40B5_BA02_4B403D8BA163_.wvu.PrintArea" hidden="1" oldHidden="1">
    <formula>'Head 033 - Capex'!$A$1:$G$21</formula>
    <oldFormula>'Head 033 - Capex'!$A$1:$G$21</oldFormula>
  </rdn>
  <rdn rId="0" localSheetId="45" customView="1" name="Z_57AB6574_63F2_40B5_BA02_4B403D8BA163_.wvu.Rows" hidden="1" oldHidden="1">
    <formula>'Head 033 - Capex'!$1:$1</formula>
    <oldFormula>'Head 033 - Capex'!$1:$1</oldFormula>
  </rdn>
  <rdn rId="0" localSheetId="45" customView="1" name="Z_57AB6574_63F2_40B5_BA02_4B403D8BA163_.wvu.Cols" hidden="1" oldHidden="1">
    <formula>'Head 033 - Capex'!$C:$C,'Head 033 - Capex'!$F:$F</formula>
    <oldFormula>'Head 033 - Capex'!$C:$C,'Head 033 - Capex'!$F:$F</oldFormula>
  </rdn>
  <rdn rId="0" localSheetId="46" customView="1" name="Z_57AB6574_63F2_40B5_BA02_4B403D8BA163_.wvu.PrintArea" hidden="1" oldHidden="1">
    <formula>'Head 038 - Capex'!$A$1:$H$19</formula>
    <oldFormula>'Head 038 - Capex'!$A$1:$H$19</oldFormula>
  </rdn>
  <rdn rId="0" localSheetId="46" customView="1" name="Z_57AB6574_63F2_40B5_BA02_4B403D8BA163_.wvu.Rows" hidden="1" oldHidden="1">
    <formula>'Head 038 - Capex'!$1:$1</formula>
    <oldFormula>'Head 038 - Capex'!$1:$1</oldFormula>
  </rdn>
  <rdn rId="0" localSheetId="46" customView="1" name="Z_57AB6574_63F2_40B5_BA02_4B403D8BA163_.wvu.Cols" hidden="1" oldHidden="1">
    <formula>'Head 038 - Capex'!$B:$B,'Head 038 - Capex'!$D:$D,'Head 038 - Capex'!$G:$G</formula>
    <oldFormula>'Head 038 - Capex'!$B:$B,'Head 038 - Capex'!$D:$D,'Head 038 - Capex'!$G:$G</oldFormula>
  </rdn>
  <rdn rId="0" localSheetId="47" customView="1" name="Z_57AB6574_63F2_40B5_BA02_4B403D8BA163_.wvu.PrintArea" hidden="1" oldHidden="1">
    <formula>'Head 040 - Capex'!$A$1:$G$10</formula>
    <oldFormula>'Head 040 - Capex'!$A$1:$G$10</oldFormula>
  </rdn>
  <rdn rId="0" localSheetId="47" customView="1" name="Z_57AB6574_63F2_40B5_BA02_4B403D8BA163_.wvu.Cols" hidden="1" oldHidden="1">
    <formula>'Head 040 - Capex'!$C:$C,'Head 040 - Capex'!$F:$F</formula>
    <oldFormula>'Head 040 - Capex'!$C:$C,'Head 040 - Capex'!$F:$F</oldFormula>
  </rdn>
  <rdn rId="0" localSheetId="48" customView="1" name="Z_57AB6574_63F2_40B5_BA02_4B403D8BA163_.wvu.PrintArea" hidden="1" oldHidden="1">
    <formula>'Head 056 - Capex'!$A$1:$G$11</formula>
    <oldFormula>'Head 056 - Capex'!$A$1:$G$11</oldFormula>
  </rdn>
  <rdn rId="0" localSheetId="48" customView="1" name="Z_57AB6574_63F2_40B5_BA02_4B403D8BA163_.wvu.Rows" hidden="1" oldHidden="1">
    <formula>'Head 056 - Capex'!$13:$62</formula>
    <oldFormula>'Head 056 - Capex'!$13:$62</oldFormula>
  </rdn>
  <rdn rId="0" localSheetId="48" customView="1" name="Z_57AB6574_63F2_40B5_BA02_4B403D8BA163_.wvu.Cols" hidden="1" oldHidden="1">
    <formula>'Head 056 - Capex'!$C:$C,'Head 056 - Capex'!$F:$F</formula>
    <oldFormula>'Head 056 - Capex'!$C:$C,'Head 056 - Capex'!$F:$F</oldFormula>
  </rdn>
  <rdn rId="0" localSheetId="49" customView="1" name="Z_57AB6574_63F2_40B5_BA02_4B403D8BA163_.wvu.PrintArea" hidden="1" oldHidden="1">
    <formula>'Head 073 - Capex'!$A$1:$G$11</formula>
    <oldFormula>'Head 073 - Capex'!$A$1:$G$11</oldFormula>
  </rdn>
  <rdn rId="0" localSheetId="49" customView="1" name="Z_57AB6574_63F2_40B5_BA02_4B403D8BA163_.wvu.Rows" hidden="1" oldHidden="1">
    <formula>'Head 073 - Capex'!$1:$1</formula>
    <oldFormula>'Head 073 - Capex'!$1:$1</oldFormula>
  </rdn>
  <rdn rId="0" localSheetId="49" customView="1" name="Z_57AB6574_63F2_40B5_BA02_4B403D8BA163_.wvu.Cols" hidden="1" oldHidden="1">
    <formula>'Head 073 - Capex'!$C:$C,'Head 073 - Capex'!$F:$F,'Head 073 - Capex'!$H:$H</formula>
    <oldFormula>'Head 073 - Capex'!$C:$C,'Head 073 - Capex'!$F:$F,'Head 073 - Capex'!$H:$H</oldFormula>
  </rdn>
  <rdn rId="0" localSheetId="50" customView="1" name="Z_57AB6574_63F2_40B5_BA02_4B403D8BA163_.wvu.PrintArea" hidden="1" oldHidden="1">
    <formula>AMMC!$A$1:$G$13</formula>
    <oldFormula>AMMC!$A$1:$G$13</oldFormula>
  </rdn>
  <rdn rId="0" localSheetId="50" customView="1" name="Z_57AB6574_63F2_40B5_BA02_4B403D8BA163_.wvu.PrintTitles" hidden="1" oldHidden="1">
    <formula>AMMC!$1:$2</formula>
    <oldFormula>AMMC!$1:$2</oldFormula>
  </rdn>
  <rdn rId="0" localSheetId="50" customView="1" name="Z_57AB6574_63F2_40B5_BA02_4B403D8BA163_.wvu.Cols" hidden="1" oldHidden="1">
    <formula>AMMC!$C:$C,AMMC!$F:$F</formula>
    <oldFormula>AMMC!$C:$C,AMMC!$F:$F</oldFormula>
  </rdn>
  <rdn rId="0" localSheetId="51" customView="1" name="Z_57AB6574_63F2_40B5_BA02_4B403D8BA163_.wvu.PrintArea" hidden="1" oldHidden="1">
    <formula>'Broadcasting Corp.'!$A$1:$G$52</formula>
    <oldFormula>'Broadcasting Corp.'!$A$1:$G$52</oldFormula>
  </rdn>
  <rdn rId="0" localSheetId="51" customView="1" name="Z_57AB6574_63F2_40B5_BA02_4B403D8BA163_.wvu.PrintTitles" hidden="1" oldHidden="1">
    <formula>'Broadcasting Corp.'!$1:$2</formula>
    <oldFormula>'Broadcasting Corp.'!$1:$2</oldFormula>
  </rdn>
  <rdn rId="0" localSheetId="51" customView="1" name="Z_57AB6574_63F2_40B5_BA02_4B403D8BA163_.wvu.Cols" hidden="1" oldHidden="1">
    <formula>'Broadcasting Corp.'!$C:$C,'Broadcasting Corp.'!$F:$F</formula>
    <oldFormula>'Broadcasting Corp.'!$C:$C,'Broadcasting Corp.'!$F:$F</oldFormula>
  </rdn>
  <rdn rId="0" localSheetId="52" customView="1" name="Z_57AB6574_63F2_40B5_BA02_4B403D8BA163_.wvu.PrintArea" hidden="1" oldHidden="1">
    <formula>DPMR!$A$1:$G$22</formula>
    <oldFormula>DPMR!$A$1:$G$22</oldFormula>
  </rdn>
  <rdn rId="0" localSheetId="52" customView="1" name="Z_57AB6574_63F2_40B5_BA02_4B403D8BA163_.wvu.Rows" hidden="1" oldHidden="1">
    <formula>DPMR!$1:$1</formula>
    <oldFormula>DPMR!$1:$1</oldFormula>
  </rdn>
  <rdn rId="0" localSheetId="52" customView="1" name="Z_57AB6574_63F2_40B5_BA02_4B403D8BA163_.wvu.Cols" hidden="1" oldHidden="1">
    <formula>DPMR!$C:$C,DPMR!$F:$F</formula>
    <oldFormula>DPMR!$C:$C,DPMR!$F:$F</oldFormula>
  </rdn>
  <rdn rId="0" localSheetId="53" customView="1" name="Z_57AB6574_63F2_40B5_BA02_4B403D8BA163_.wvu.PrintArea" hidden="1" oldHidden="1">
    <formula>DRA!$A$1:$G$627</formula>
    <oldFormula>DRA!$A$1:$G$627</oldFormula>
  </rdn>
  <rdn rId="0" localSheetId="53" customView="1" name="Z_57AB6574_63F2_40B5_BA02_4B403D8BA163_.wvu.PrintTitles" hidden="1" oldHidden="1">
    <formula>DRA!$1:$2</formula>
    <oldFormula>DRA!$1:$2</oldFormula>
  </rdn>
  <rdn rId="0" localSheetId="53" customView="1" name="Z_57AB6574_63F2_40B5_BA02_4B403D8BA163_.wvu.Cols" hidden="1" oldHidden="1">
    <formula>DRA!$C:$C,DRA!$F:$F</formula>
    <oldFormula>DRA!$C:$C,DRA!$F:$F</oldFormula>
  </rdn>
  <rdn rId="0" localSheetId="53" customView="1" name="Z_57AB6574_63F2_40B5_BA02_4B403D8BA163_.wvu.FilterData" hidden="1" oldHidden="1">
    <formula>DRA!$A$1:$G$626</formula>
    <oldFormula>DRA!$A$1:$G$626</oldFormula>
  </rdn>
  <rdn rId="0" localSheetId="54" customView="1" name="Z_57AB6574_63F2_40B5_BA02_4B403D8BA163_.wvu.PrintArea" hidden="1" oldHidden="1">
    <formula>NHIA!$A$1:$G$13</formula>
    <oldFormula>NHIA!$A$1:$G$13</oldFormula>
  </rdn>
  <rdn rId="0" localSheetId="54" customView="1" name="Z_57AB6574_63F2_40B5_BA02_4B403D8BA163_.wvu.Rows" hidden="1" oldHidden="1">
    <formula>NHIA!$1:$1</formula>
    <oldFormula>NHIA!$1:$1</oldFormula>
  </rdn>
  <rdn rId="0" localSheetId="54" customView="1" name="Z_57AB6574_63F2_40B5_BA02_4B403D8BA163_.wvu.Cols" hidden="1" oldHidden="1">
    <formula>NHIA!$C:$C,NHIA!$F:$F</formula>
    <oldFormula>NHIA!$C:$C,NHIA!$F:$F</oldFormula>
  </rdn>
  <rdn rId="0" localSheetId="55" customView="1" name="Z_57AB6574_63F2_40B5_BA02_4B403D8BA163_.wvu.PrintArea" hidden="1" oldHidden="1">
    <formula>NSA!$A$1:$G$13</formula>
    <oldFormula>NSA!$A$1:$G$13</oldFormula>
  </rdn>
  <rdn rId="0" localSheetId="55" customView="1" name="Z_57AB6574_63F2_40B5_BA02_4B403D8BA163_.wvu.Rows" hidden="1" oldHidden="1">
    <formula>NSA!$1:$1</formula>
    <oldFormula>NSA!$1:$1</oldFormula>
  </rdn>
  <rdn rId="0" localSheetId="55" customView="1" name="Z_57AB6574_63F2_40B5_BA02_4B403D8BA163_.wvu.Cols" hidden="1" oldHidden="1">
    <formula>NSA!$C:$C,NSA!$F:$F</formula>
    <oldFormula>NSA!$C:$C,NSA!$F:$F</oldFormula>
  </rdn>
  <rdn rId="0" localSheetId="56" customView="1" name="Z_57AB6574_63F2_40B5_BA02_4B403D8BA163_.wvu.PrintArea" hidden="1" oldHidden="1">
    <formula>'UB '!$A$1:$G$325</formula>
    <oldFormula>'UB '!$A$1:$G$325</oldFormula>
  </rdn>
  <rdn rId="0" localSheetId="56" customView="1" name="Z_57AB6574_63F2_40B5_BA02_4B403D8BA163_.wvu.PrintTitles" hidden="1" oldHidden="1">
    <formula>'UB '!$1:$2</formula>
    <oldFormula>'UB '!$1:$2</oldFormula>
  </rdn>
  <rdn rId="0" localSheetId="56" customView="1" name="Z_57AB6574_63F2_40B5_BA02_4B403D8BA163_.wvu.Cols" hidden="1" oldHidden="1">
    <formula>'UB '!$C:$C,'UB '!$F:$F</formula>
    <oldFormula>'UB '!$C:$C,'UB '!$F:$F</oldFormula>
  </rdn>
  <rdn rId="0" localSheetId="56" customView="1" name="Z_57AB6574_63F2_40B5_BA02_4B403D8BA163_.wvu.FilterData" hidden="1" oldHidden="1">
    <formula>'UB '!$A$1:$G$325</formula>
    <oldFormula>'UB '!$A$1:$G$325</oldFormula>
  </rdn>
  <rdn rId="0" localSheetId="57" customView="1" name="Z_57AB6574_63F2_40B5_BA02_4B403D8BA163_.wvu.PrintArea" hidden="1" oldHidden="1">
    <formula>BTVI!$A$1:$G$31</formula>
    <oldFormula>BTVI!$A$1:$G$31</oldFormula>
  </rdn>
  <rdn rId="0" localSheetId="57" customView="1" name="Z_57AB6574_63F2_40B5_BA02_4B403D8BA163_.wvu.PrintTitles" hidden="1" oldHidden="1">
    <formula>BTVI!$1:$2</formula>
    <oldFormula>BTVI!$1:$2</oldFormula>
  </rdn>
  <rdn rId="0" localSheetId="57" customView="1" name="Z_57AB6574_63F2_40B5_BA02_4B403D8BA163_.wvu.Cols" hidden="1" oldHidden="1">
    <formula>BTVI!$C:$C,BTVI!$F:$F</formula>
    <oldFormula>BTVI!$C:$C,BTVI!$F:$F</oldFormula>
  </rdn>
  <rdn rId="0" localSheetId="58" customView="1" name="Z_57AB6574_63F2_40B5_BA02_4B403D8BA163_.wvu.PrintArea" hidden="1" oldHidden="1">
    <formula>BAIC!$A$1:$G$24</formula>
    <oldFormula>BAIC!$A$1:$G$24</oldFormula>
  </rdn>
  <rdn rId="0" localSheetId="58" customView="1" name="Z_57AB6574_63F2_40B5_BA02_4B403D8BA163_.wvu.Rows" hidden="1" oldHidden="1">
    <formula>BAIC!$1:$1</formula>
    <oldFormula>BAIC!$1:$1</oldFormula>
  </rdn>
  <rdn rId="0" localSheetId="58" customView="1" name="Z_57AB6574_63F2_40B5_BA02_4B403D8BA163_.wvu.Cols" hidden="1" oldHidden="1">
    <formula>BAIC!$C:$C,BAIC!$F:$F</formula>
    <oldFormula>BAIC!$C:$C,BAIC!$F:$F</oldFormula>
  </rdn>
  <rdn rId="0" localSheetId="59" customView="1" name="Z_57AB6574_63F2_40B5_BA02_4B403D8BA163_.wvu.PrintArea" hidden="1" oldHidden="1">
    <formula>NFS!$A$1:$G$88</formula>
    <oldFormula>NFS!$A$1:$G$88</oldFormula>
  </rdn>
  <rdn rId="0" localSheetId="59" customView="1" name="Z_57AB6574_63F2_40B5_BA02_4B403D8BA163_.wvu.PrintTitles" hidden="1" oldHidden="1">
    <formula>NFS!$1:$2</formula>
    <oldFormula>NFS!$1:$2</oldFormula>
  </rdn>
  <rdn rId="0" localSheetId="59" customView="1" name="Z_57AB6574_63F2_40B5_BA02_4B403D8BA163_.wvu.Cols" hidden="1" oldHidden="1">
    <formula>NFS!$C:$C,NFS!$F:$F</formula>
    <oldFormula>NFS!$C:$C,NFS!$F:$F</oldFormula>
  </rdn>
  <rdn rId="0" localSheetId="60" customView="1" name="Z_57AB6574_63F2_40B5_BA02_4B403D8BA163_.wvu.PrintArea" hidden="1" oldHidden="1">
    <formula>'Hotel Corp.'!$A$1:$G$10</formula>
    <oldFormula>'Hotel Corp.'!$A$1:$G$10</oldFormula>
  </rdn>
  <rdn rId="0" localSheetId="60" customView="1" name="Z_57AB6574_63F2_40B5_BA02_4B403D8BA163_.wvu.Rows" hidden="1" oldHidden="1">
    <formula>'Hotel Corp.'!$1:$1</formula>
    <oldFormula>'Hotel Corp.'!$1:$1</oldFormula>
  </rdn>
  <rdn rId="0" localSheetId="60" customView="1" name="Z_57AB6574_63F2_40B5_BA02_4B403D8BA163_.wvu.Cols" hidden="1" oldHidden="1">
    <formula>'Hotel Corp.'!$C:$C,'Hotel Corp.'!$F:$F</formula>
    <oldFormula>'Hotel Corp.'!$C:$C,'Hotel Corp.'!$F:$F</oldFormula>
  </rdn>
  <rdn rId="0" localSheetId="61" customView="1" name="Z_57AB6574_63F2_40B5_BA02_4B403D8BA163_.wvu.PrintArea" hidden="1" oldHidden="1">
    <formula>'Straw Market Auth.'!$A$1:$G$64</formula>
    <oldFormula>'Straw Market Auth.'!$A$1:$G$64</oldFormula>
  </rdn>
  <rdn rId="0" localSheetId="61" customView="1" name="Z_57AB6574_63F2_40B5_BA02_4B403D8BA163_.wvu.PrintTitles" hidden="1" oldHidden="1">
    <formula>'Straw Market Auth.'!$1:$2</formula>
    <oldFormula>'Straw Market Auth.'!$1:$2</oldFormula>
  </rdn>
  <rdn rId="0" localSheetId="61" customView="1" name="Z_57AB6574_63F2_40B5_BA02_4B403D8BA163_.wvu.Cols" hidden="1" oldHidden="1">
    <formula>'Straw Market Auth.'!$C:$C,'Straw Market Auth.'!$F:$F</formula>
    <oldFormula>'Straw Market Auth.'!$C:$C,'Straw Market Auth.'!$F:$F</oldFormula>
  </rdn>
  <rdn rId="0" localSheetId="62" customView="1" name="Z_57AB6574_63F2_40B5_BA02_4B403D8BA163_.wvu.PrintArea" hidden="1" oldHidden="1">
    <formula>Bahamasair!$A$1:$G$216</formula>
    <oldFormula>Bahamasair!$A$1:$G$216</oldFormula>
  </rdn>
  <rdn rId="0" localSheetId="62" customView="1" name="Z_57AB6574_63F2_40B5_BA02_4B403D8BA163_.wvu.PrintTitles" hidden="1" oldHidden="1">
    <formula>Bahamasair!$1:$2</formula>
    <oldFormula>Bahamasair!$1:$2</oldFormula>
  </rdn>
  <rdn rId="0" localSheetId="62" customView="1" name="Z_57AB6574_63F2_40B5_BA02_4B403D8BA163_.wvu.Cols" hidden="1" oldHidden="1">
    <formula>Bahamasair!$C:$C,Bahamasair!$F:$F</formula>
    <oldFormula>Bahamasair!$C:$C,Bahamasair!$F:$F</oldFormula>
  </rdn>
  <rdn rId="0" localSheetId="63" customView="1" name="Z_57AB6574_63F2_40B5_BA02_4B403D8BA163_.wvu.PrintArea" hidden="1" oldHidden="1">
    <formula>BAMSI!$A$1:$G$21</formula>
    <oldFormula>BAMSI!$A$1:$G$21</oldFormula>
  </rdn>
  <rdn rId="0" localSheetId="63" customView="1" name="Z_57AB6574_63F2_40B5_BA02_4B403D8BA163_.wvu.Rows" hidden="1" oldHidden="1">
    <formula>BAMSI!$1:$1</formula>
    <oldFormula>BAMSI!$1:$1</oldFormula>
  </rdn>
  <rdn rId="0" localSheetId="63" customView="1" name="Z_57AB6574_63F2_40B5_BA02_4B403D8BA163_.wvu.Cols" hidden="1" oldHidden="1">
    <formula>BAMSI!$C:$C,BAMSI!$F:$F</formula>
    <oldFormula>BAMSI!$C:$C,BAMSI!$F:$F</oldFormula>
  </rdn>
  <rdn rId="0" localSheetId="64" customView="1" name="Z_57AB6574_63F2_40B5_BA02_4B403D8BA163_.wvu.PrintArea" hidden="1" oldHidden="1">
    <formula>BPPBA!$A$1:$G$12</formula>
    <oldFormula>BPPBA!$A$1:$G$12</oldFormula>
  </rdn>
  <rdn rId="0" localSheetId="64" customView="1" name="Z_57AB6574_63F2_40B5_BA02_4B403D8BA163_.wvu.Rows" hidden="1" oldHidden="1">
    <formula>BPPBA!$1:$1</formula>
    <oldFormula>BPPBA!$1:$1</oldFormula>
  </rdn>
  <rdn rId="0" localSheetId="64" customView="1" name="Z_57AB6574_63F2_40B5_BA02_4B403D8BA163_.wvu.Cols" hidden="1" oldHidden="1">
    <formula>BPPBA!$C:$C,BPPBA!$F:$F</formula>
    <oldFormula>BPPBA!$C:$C,BPPBA!$F:$F</oldFormula>
  </rdn>
  <rdn rId="0" localSheetId="65" customView="1" name="Z_57AB6574_63F2_40B5_BA02_4B403D8BA163_.wvu.PrintArea" hidden="1" oldHidden="1">
    <formula>PHA!$A$1:$G$35</formula>
    <oldFormula>PHA!$A$1:$G$35</oldFormula>
  </rdn>
  <rdn rId="0" localSheetId="65" customView="1" name="Z_57AB6574_63F2_40B5_BA02_4B403D8BA163_.wvu.Rows" hidden="1" oldHidden="1">
    <formula>PHA!$1:$1</formula>
    <oldFormula>PHA!$1:$1</oldFormula>
  </rdn>
  <rdn rId="0" localSheetId="65" customView="1" name="Z_57AB6574_63F2_40B5_BA02_4B403D8BA163_.wvu.Cols" hidden="1" oldHidden="1">
    <formula>PHA!$C:$C,PHA!$F:$F</formula>
    <oldFormula>PHA!$C:$C,PHA!$F:$F</oldFormula>
  </rdn>
  <rdn rId="0" localSheetId="66" customView="1" name="Z_57AB6574_63F2_40B5_BA02_4B403D8BA163_.wvu.PrintArea" hidden="1" oldHidden="1">
    <formula>'Airport Authority'!$A$1:$G$51</formula>
    <oldFormula>'Airport Authority'!$A$1:$G$51</oldFormula>
  </rdn>
  <rdn rId="0" localSheetId="66" customView="1" name="Z_57AB6574_63F2_40B5_BA02_4B403D8BA163_.wvu.PrintTitles" hidden="1" oldHidden="1">
    <formula>'Airport Authority'!$1:$2</formula>
    <oldFormula>'Airport Authority'!$1:$2</oldFormula>
  </rdn>
  <rdn rId="0" localSheetId="66" customView="1" name="Z_57AB6574_63F2_40B5_BA02_4B403D8BA163_.wvu.Cols" hidden="1" oldHidden="1">
    <formula>'Airport Authority'!$C:$C,'Airport Authority'!$F:$F</formula>
    <oldFormula>'Airport Authority'!$C:$C,'Airport Authority'!$F:$F</oldFormula>
  </rdn>
  <rdn rId="0" localSheetId="67" customView="1" name="Z_57AB6574_63F2_40B5_BA02_4B403D8BA163_.wvu.PrintArea" hidden="1" oldHidden="1">
    <formula>WSC!$A$1:$G$12</formula>
    <oldFormula>WSC!$A$1:$G$12</oldFormula>
  </rdn>
  <rdn rId="0" localSheetId="67" customView="1" name="Z_57AB6574_63F2_40B5_BA02_4B403D8BA163_.wvu.Rows" hidden="1" oldHidden="1">
    <formula>WSC!$1:$1</formula>
    <oldFormula>WSC!$1:$1</oldFormula>
  </rdn>
  <rdn rId="0" localSheetId="67" customView="1" name="Z_57AB6574_63F2_40B5_BA02_4B403D8BA163_.wvu.Cols" hidden="1" oldHidden="1">
    <formula>WSC!$C:$C,WSC!$F:$F</formula>
    <oldFormula>WSC!$C:$C,WSC!$F:$F</oldFormula>
  </rdn>
  <rcv guid="{57AB6574-63F2-40B5-BA02-4B403D8BA163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08" sId="1">
    <oc r="E20">
      <f>AMMC!E13</f>
    </oc>
    <nc r="E20">
      <f>AMMC!E13+AMMC!G13</f>
    </nc>
  </rcc>
  <rcc rId="2209" sId="1">
    <oc r="E21">
      <f>'Broadcasting Corp.'!E52</f>
    </oc>
    <nc r="E21">
      <f>'Broadcasting Corp.'!E52+'Broadcasting Corp.'!G52</f>
    </nc>
  </rcc>
  <rcc rId="2210" sId="1">
    <oc r="E22">
      <f>DPMR!E22</f>
    </oc>
    <nc r="E22">
      <f>DPMR!E22+DPMR!G22</f>
    </nc>
  </rcc>
  <rcc rId="2211" sId="1">
    <oc r="E23">
      <f>DRA!E627</f>
    </oc>
    <nc r="E23">
      <f>DRA!E627+DRA!G627</f>
    </nc>
  </rcc>
  <rcmt sheetId="53" cell="G618" guid="{00000000-0000-0000-0000-000000000000}" action="delete" author="Robyn Allen"/>
  <rcmt sheetId="53" cell="G623" guid="{00000000-0000-0000-0000-000000000000}" action="delete" author="Robyn Allen"/>
  <rcc rId="2212" sId="51" numFmtId="34">
    <oc r="E16">
      <v>0</v>
    </oc>
    <nc r="E16">
      <v>1284.1300000000001</v>
    </nc>
  </rcc>
  <rcc rId="2213" sId="51" numFmtId="34">
    <oc r="G16">
      <v>1284.1300000000001</v>
    </oc>
    <nc r="G16">
      <v>0</v>
    </nc>
  </rcc>
  <rcv guid="{57AB6574-63F2-40B5-BA02-4B403D8BA163}" action="delete"/>
  <rdn rId="0" localSheetId="1" customView="1" name="Z_57AB6574_63F2_40B5_BA02_4B403D8BA163_.wvu.PrintTitles" hidden="1" oldHidden="1">
    <formula>Summary!$2:$2</formula>
    <oldFormula>Summary!$2:$2</oldFormula>
  </rdn>
  <rdn rId="0" localSheetId="2" customView="1" name="Z_57AB6574_63F2_40B5_BA02_4B403D8BA163_.wvu.PrintArea" hidden="1" oldHidden="1">
    <formula>'Arrears-Various'!$A$2:$E$19</formula>
    <oldFormula>'Arrears-Various'!$A$2:$E$19</oldFormula>
  </rdn>
  <rdn rId="0" localSheetId="2" customView="1" name="Z_57AB6574_63F2_40B5_BA02_4B403D8BA163_.wvu.Cols" hidden="1" oldHidden="1">
    <formula>'Arrears-Various'!$C:$C,'Arrears-Various'!$F:$F</formula>
    <oldFormula>'Arrears-Various'!$C:$C,'Arrears-Various'!$F:$F</oldFormula>
  </rdn>
  <rdn rId="0" localSheetId="3" customView="1" name="Z_57AB6574_63F2_40B5_BA02_4B403D8BA163_.wvu.PrintArea" hidden="1" oldHidden="1">
    <formula>'Head 001'!$A$1:$G$17</formula>
    <oldFormula>'Head 001'!$A$1:$G$17</oldFormula>
  </rdn>
  <rdn rId="0" localSheetId="3" customView="1" name="Z_57AB6574_63F2_40B5_BA02_4B403D8BA163_.wvu.Rows" hidden="1" oldHidden="1">
    <formula>'Head 001'!$19:$28</formula>
    <oldFormula>'Head 001'!$19:$28</oldFormula>
  </rdn>
  <rdn rId="0" localSheetId="3" customView="1" name="Z_57AB6574_63F2_40B5_BA02_4B403D8BA163_.wvu.Cols" hidden="1" oldHidden="1">
    <formula>'Head 001'!$C:$C,'Head 001'!$F:$F</formula>
    <oldFormula>'Head 001'!$C:$C,'Head 001'!$F:$F</oldFormula>
  </rdn>
  <rdn rId="0" localSheetId="4" customView="1" name="Z_57AB6574_63F2_40B5_BA02_4B403D8BA163_.wvu.PrintArea" hidden="1" oldHidden="1">
    <formula>'Head 003'!$A$1:$G$11</formula>
    <oldFormula>'Head 003'!$A$1:$G$11</oldFormula>
  </rdn>
  <rdn rId="0" localSheetId="4" customView="1" name="Z_57AB6574_63F2_40B5_BA02_4B403D8BA163_.wvu.Cols" hidden="1" oldHidden="1">
    <formula>'Head 003'!$C:$C,'Head 003'!$F:$F</formula>
    <oldFormula>'Head 003'!$C:$C,'Head 003'!$F:$F</oldFormula>
  </rdn>
  <rdn rId="0" localSheetId="5" customView="1" name="Z_57AB6574_63F2_40B5_BA02_4B403D8BA163_.wvu.PrintArea" hidden="1" oldHidden="1">
    <formula>'Head 005'!$A$1:$G$60</formula>
    <oldFormula>'Head 005'!$A$1:$G$60</oldFormula>
  </rdn>
  <rdn rId="0" localSheetId="5" customView="1" name="Z_57AB6574_63F2_40B5_BA02_4B403D8BA163_.wvu.PrintTitles" hidden="1" oldHidden="1">
    <formula>'Head 005'!$1:$2</formula>
    <oldFormula>'Head 005'!$1:$2</oldFormula>
  </rdn>
  <rdn rId="0" localSheetId="5" customView="1" name="Z_57AB6574_63F2_40B5_BA02_4B403D8BA163_.wvu.Cols" hidden="1" oldHidden="1">
    <formula>'Head 005'!$C:$C,'Head 005'!$F:$F</formula>
    <oldFormula>'Head 005'!$C:$C,'Head 005'!$F:$F</oldFormula>
  </rdn>
  <rdn rId="0" localSheetId="5" customView="1" name="Z_57AB6574_63F2_40B5_BA02_4B403D8BA163_.wvu.FilterData" hidden="1" oldHidden="1">
    <formula>'Head 005'!$A$6:$G$60</formula>
    <oldFormula>'Head 005'!$A$6:$G$60</oldFormula>
  </rdn>
  <rdn rId="0" localSheetId="6" customView="1" name="Z_57AB6574_63F2_40B5_BA02_4B403D8BA163_.wvu.PrintArea" hidden="1" oldHidden="1">
    <formula>'Head 006'!$A$1:$G$12</formula>
    <oldFormula>'Head 006'!$A$1:$G$12</oldFormula>
  </rdn>
  <rdn rId="0" localSheetId="6" customView="1" name="Z_57AB6574_63F2_40B5_BA02_4B403D8BA163_.wvu.Cols" hidden="1" oldHidden="1">
    <formula>'Head 006'!$C:$C,'Head 006'!$F:$F</formula>
    <oldFormula>'Head 006'!$C:$C,'Head 006'!$F:$F</oldFormula>
  </rdn>
  <rdn rId="0" localSheetId="7" customView="1" name="Z_57AB6574_63F2_40B5_BA02_4B403D8BA163_.wvu.PrintArea" hidden="1" oldHidden="1">
    <formula>'Head 007'!$A$1:$G$51</formula>
    <oldFormula>'Head 007'!$A$1:$G$51</oldFormula>
  </rdn>
  <rdn rId="0" localSheetId="7" customView="1" name="Z_57AB6574_63F2_40B5_BA02_4B403D8BA163_.wvu.PrintTitles" hidden="1" oldHidden="1">
    <formula>'Head 007'!$1:$2</formula>
    <oldFormula>'Head 007'!$1:$2</oldFormula>
  </rdn>
  <rdn rId="0" localSheetId="7" customView="1" name="Z_57AB6574_63F2_40B5_BA02_4B403D8BA163_.wvu.Cols" hidden="1" oldHidden="1">
    <formula>'Head 007'!$C:$C,'Head 007'!$F:$F</formula>
    <oldFormula>'Head 007'!$C:$C,'Head 007'!$F:$F</oldFormula>
  </rdn>
  <rdn rId="0" localSheetId="8" customView="1" name="Z_57AB6574_63F2_40B5_BA02_4B403D8BA163_.wvu.PrintArea" hidden="1" oldHidden="1">
    <formula>'Head 010'!$A$1:$H$29</formula>
    <oldFormula>'Head 010'!$A$1:$H$29</oldFormula>
  </rdn>
  <rdn rId="0" localSheetId="8" customView="1" name="Z_57AB6574_63F2_40B5_BA02_4B403D8BA163_.wvu.PrintTitles" hidden="1" oldHidden="1">
    <formula>'Head 010'!$1:$2</formula>
    <oldFormula>'Head 010'!$1:$2</oldFormula>
  </rdn>
  <rdn rId="0" localSheetId="8" customView="1" name="Z_57AB6574_63F2_40B5_BA02_4B403D8BA163_.wvu.Cols" hidden="1" oldHidden="1">
    <formula>'Head 010'!$B:$B,'Head 010'!$D:$D,'Head 010'!$G:$G</formula>
    <oldFormula>'Head 010'!$B:$B,'Head 010'!$D:$D,'Head 010'!$G:$G</oldFormula>
  </rdn>
  <rdn rId="0" localSheetId="9" customView="1" name="Z_57AB6574_63F2_40B5_BA02_4B403D8BA163_.wvu.PrintArea" hidden="1" oldHidden="1">
    <formula>'Head 012'!$A$1:$G$10</formula>
    <oldFormula>'Head 012'!$A$1:$G$10</oldFormula>
  </rdn>
  <rdn rId="0" localSheetId="9" customView="1" name="Z_57AB6574_63F2_40B5_BA02_4B403D8BA163_.wvu.Rows" hidden="1" oldHidden="1">
    <formula>'Head 012'!$10:$13</formula>
    <oldFormula>'Head 012'!$10:$13</oldFormula>
  </rdn>
  <rdn rId="0" localSheetId="9" customView="1" name="Z_57AB6574_63F2_40B5_BA02_4B403D8BA163_.wvu.Cols" hidden="1" oldHidden="1">
    <formula>'Head 012'!$C:$C,'Head 012'!$F:$F</formula>
    <oldFormula>'Head 012'!$C:$C,'Head 012'!$F:$F</oldFormula>
  </rdn>
  <rdn rId="0" localSheetId="10" customView="1" name="Z_57AB6574_63F2_40B5_BA02_4B403D8BA163_.wvu.PrintArea" hidden="1" oldHidden="1">
    <formula>'Head 013'!$A$1:$G$15</formula>
    <oldFormula>'Head 013'!$A$1:$G$15</oldFormula>
  </rdn>
  <rdn rId="0" localSheetId="10" customView="1" name="Z_57AB6574_63F2_40B5_BA02_4B403D8BA163_.wvu.Cols" hidden="1" oldHidden="1">
    <formula>'Head 013'!$C:$C,'Head 013'!$F:$F</formula>
    <oldFormula>'Head 013'!$C:$C,'Head 013'!$F:$F</oldFormula>
  </rdn>
  <rdn rId="0" localSheetId="11" customView="1" name="Z_57AB6574_63F2_40B5_BA02_4B403D8BA163_.wvu.PrintArea" hidden="1" oldHidden="1">
    <formula>'Head 018'!$A$1:$H$30</formula>
    <oldFormula>'Head 018'!$A$1:$H$30</oldFormula>
  </rdn>
  <rdn rId="0" localSheetId="11" customView="1" name="Z_57AB6574_63F2_40B5_BA02_4B403D8BA163_.wvu.PrintTitles" hidden="1" oldHidden="1">
    <formula>'Head 018'!$1:$2</formula>
    <oldFormula>'Head 018'!$1:$2</oldFormula>
  </rdn>
  <rdn rId="0" localSheetId="11" customView="1" name="Z_57AB6574_63F2_40B5_BA02_4B403D8BA163_.wvu.Cols" hidden="1" oldHidden="1">
    <formula>'Head 018'!$B:$B,'Head 018'!$D:$D,'Head 018'!$G:$G</formula>
    <oldFormula>'Head 018'!$B:$B,'Head 018'!$D:$D,'Head 018'!$G:$G</oldFormula>
  </rdn>
  <rdn rId="0" localSheetId="12" customView="1" name="Z_57AB6574_63F2_40B5_BA02_4B403D8BA163_.wvu.PrintArea" hidden="1" oldHidden="1">
    <formula>'Head 019'!$A$1:$G$8</formula>
    <oldFormula>'Head 019'!$A$1:$G$8</oldFormula>
  </rdn>
  <rdn rId="0" localSheetId="12" customView="1" name="Z_57AB6574_63F2_40B5_BA02_4B403D8BA163_.wvu.Cols" hidden="1" oldHidden="1">
    <formula>'Head 019'!$C:$C,'Head 019'!$F:$F</formula>
    <oldFormula>'Head 019'!$C:$C,'Head 019'!$F:$F</oldFormula>
  </rdn>
  <rdn rId="0" localSheetId="13" customView="1" name="Z_57AB6574_63F2_40B5_BA02_4B403D8BA163_.wvu.PrintArea" hidden="1" oldHidden="1">
    <formula>'Head 021'!$A$1:$G$16</formula>
    <oldFormula>'Head 021'!$A$1:$G$16</oldFormula>
  </rdn>
  <rdn rId="0" localSheetId="13" customView="1" name="Z_57AB6574_63F2_40B5_BA02_4B403D8BA163_.wvu.Rows" hidden="1" oldHidden="1">
    <formula>'Head 021'!$1:$1</formula>
    <oldFormula>'Head 021'!$1:$1</oldFormula>
  </rdn>
  <rdn rId="0" localSheetId="13" customView="1" name="Z_57AB6574_63F2_40B5_BA02_4B403D8BA163_.wvu.Cols" hidden="1" oldHidden="1">
    <formula>'Head 021'!$C:$C,'Head 021'!$F:$F</formula>
    <oldFormula>'Head 021'!$C:$C,'Head 021'!$F:$F</oldFormula>
  </rdn>
  <rdn rId="0" localSheetId="14" customView="1" name="Z_57AB6574_63F2_40B5_BA02_4B403D8BA163_.wvu.PrintArea" hidden="1" oldHidden="1">
    <formula>'Head 022'!$A$1:$G$24</formula>
    <oldFormula>'Head 022'!$A$1:$G$24</oldFormula>
  </rdn>
  <rdn rId="0" localSheetId="14" customView="1" name="Z_57AB6574_63F2_40B5_BA02_4B403D8BA163_.wvu.Rows" hidden="1" oldHidden="1">
    <formula>'Head 022'!$1:$1</formula>
    <oldFormula>'Head 022'!$1:$1</oldFormula>
  </rdn>
  <rdn rId="0" localSheetId="14" customView="1" name="Z_57AB6574_63F2_40B5_BA02_4B403D8BA163_.wvu.Cols" hidden="1" oldHidden="1">
    <formula>'Head 022'!$C:$C,'Head 022'!$F:$F</formula>
    <oldFormula>'Head 022'!$C:$C,'Head 022'!$F:$F</oldFormula>
  </rdn>
  <rdn rId="0" localSheetId="15" customView="1" name="Z_57AB6574_63F2_40B5_BA02_4B403D8BA163_.wvu.PrintArea" hidden="1" oldHidden="1">
    <formula>'Head 023'!$A$1:$G$32</formula>
    <oldFormula>'Head 023'!$A$1:$G$32</oldFormula>
  </rdn>
  <rdn rId="0" localSheetId="15" customView="1" name="Z_57AB6574_63F2_40B5_BA02_4B403D8BA163_.wvu.PrintTitles" hidden="1" oldHidden="1">
    <formula>'Head 023'!$1:$2</formula>
    <oldFormula>'Head 023'!$1:$2</oldFormula>
  </rdn>
  <rdn rId="0" localSheetId="15" customView="1" name="Z_57AB6574_63F2_40B5_BA02_4B403D8BA163_.wvu.Cols" hidden="1" oldHidden="1">
    <formula>'Head 023'!$C:$C,'Head 023'!$F:$F</formula>
    <oldFormula>'Head 023'!$C:$C,'Head 023'!$F:$F</oldFormula>
  </rdn>
  <rdn rId="0" localSheetId="16" customView="1" name="Z_57AB6574_63F2_40B5_BA02_4B403D8BA163_.wvu.PrintArea" hidden="1" oldHidden="1">
    <formula>'Head 028'!$A$1:$G$18</formula>
    <oldFormula>'Head 028'!$A$1:$G$18</oldFormula>
  </rdn>
  <rdn rId="0" localSheetId="16" customView="1" name="Z_57AB6574_63F2_40B5_BA02_4B403D8BA163_.wvu.Rows" hidden="1" oldHidden="1">
    <formula>'Head 028'!$1:$1</formula>
    <oldFormula>'Head 028'!$1:$1</oldFormula>
  </rdn>
  <rdn rId="0" localSheetId="16" customView="1" name="Z_57AB6574_63F2_40B5_BA02_4B403D8BA163_.wvu.Cols" hidden="1" oldHidden="1">
    <formula>'Head 028'!$C:$C,'Head 028'!$F:$F</formula>
    <oldFormula>'Head 028'!$C:$C,'Head 028'!$F:$F</oldFormula>
  </rdn>
  <rdn rId="0" localSheetId="17" customView="1" name="Z_57AB6574_63F2_40B5_BA02_4B403D8BA163_.wvu.PrintArea" hidden="1" oldHidden="1">
    <formula>'Head 029'!$A$1:$H$21</formula>
    <oldFormula>'Head 029'!$A$1:$H$21</oldFormula>
  </rdn>
  <rdn rId="0" localSheetId="17" customView="1" name="Z_57AB6574_63F2_40B5_BA02_4B403D8BA163_.wvu.Cols" hidden="1" oldHidden="1">
    <formula>'Head 029'!$B:$B,'Head 029'!$E:$F</formula>
    <oldFormula>'Head 029'!$B:$B,'Head 029'!$E:$F</oldFormula>
  </rdn>
  <rdn rId="0" localSheetId="18" customView="1" name="Z_57AB6574_63F2_40B5_BA02_4B403D8BA163_.wvu.PrintArea" hidden="1" oldHidden="1">
    <formula>'Head 030'!$A$1:$G$34</formula>
    <oldFormula>'Head 030'!$A$1:$G$34</oldFormula>
  </rdn>
  <rdn rId="0" localSheetId="18" customView="1" name="Z_57AB6574_63F2_40B5_BA02_4B403D8BA163_.wvu.PrintTitles" hidden="1" oldHidden="1">
    <formula>'Head 030'!$1:$2</formula>
    <oldFormula>'Head 030'!$1:$2</oldFormula>
  </rdn>
  <rdn rId="0" localSheetId="18" customView="1" name="Z_57AB6574_63F2_40B5_BA02_4B403D8BA163_.wvu.Cols" hidden="1" oldHidden="1">
    <formula>'Head 030'!$C:$C,'Head 030'!$F:$F</formula>
    <oldFormula>'Head 030'!$C:$C,'Head 030'!$F:$F</oldFormula>
  </rdn>
  <rdn rId="0" localSheetId="19" customView="1" name="Z_57AB6574_63F2_40B5_BA02_4B403D8BA163_.wvu.PrintArea" hidden="1" oldHidden="1">
    <formula>'Head 031'!$A$1:$G$9</formula>
    <oldFormula>'Head 031'!$A$1:$G$9</oldFormula>
  </rdn>
  <rdn rId="0" localSheetId="19" customView="1" name="Z_57AB6574_63F2_40B5_BA02_4B403D8BA163_.wvu.Cols" hidden="1" oldHidden="1">
    <formula>'Head 031'!$C:$C,'Head 031'!$F:$F</formula>
    <oldFormula>'Head 031'!$C:$C,'Head 031'!$F:$F</oldFormula>
  </rdn>
  <rdn rId="0" localSheetId="20" customView="1" name="Z_57AB6574_63F2_40B5_BA02_4B403D8BA163_.wvu.PrintArea" hidden="1" oldHidden="1">
    <formula>'Head 032'!$A$1:$G$72</formula>
    <oldFormula>'Head 032'!$A$1:$G$72</oldFormula>
  </rdn>
  <rdn rId="0" localSheetId="20" customView="1" name="Z_57AB6574_63F2_40B5_BA02_4B403D8BA163_.wvu.PrintTitles" hidden="1" oldHidden="1">
    <formula>'Head 032'!$1:$2</formula>
    <oldFormula>'Head 032'!$1:$2</oldFormula>
  </rdn>
  <rdn rId="0" localSheetId="20" customView="1" name="Z_57AB6574_63F2_40B5_BA02_4B403D8BA163_.wvu.Cols" hidden="1" oldHidden="1">
    <formula>'Head 032'!$C:$C,'Head 032'!$F:$F</formula>
    <oldFormula>'Head 032'!$C:$C,'Head 032'!$F:$F</oldFormula>
  </rdn>
  <rdn rId="0" localSheetId="21" customView="1" name="Z_57AB6574_63F2_40B5_BA02_4B403D8BA163_.wvu.PrintArea" hidden="1" oldHidden="1">
    <formula>'Head 033'!$A$1:$G$14</formula>
    <oldFormula>'Head 033'!$A$1:$G$14</oldFormula>
  </rdn>
  <rdn rId="0" localSheetId="21" customView="1" name="Z_57AB6574_63F2_40B5_BA02_4B403D8BA163_.wvu.Rows" hidden="1" oldHidden="1">
    <formula>'Head 033'!$1:$1</formula>
    <oldFormula>'Head 033'!$1:$1</oldFormula>
  </rdn>
  <rdn rId="0" localSheetId="21" customView="1" name="Z_57AB6574_63F2_40B5_BA02_4B403D8BA163_.wvu.Cols" hidden="1" oldHidden="1">
    <formula>'Head 033'!$C:$C,'Head 033'!$F:$F</formula>
    <oldFormula>'Head 033'!$C:$C,'Head 033'!$F:$F</oldFormula>
  </rdn>
  <rdn rId="0" localSheetId="22" customView="1" name="Z_57AB6574_63F2_40B5_BA02_4B403D8BA163_.wvu.PrintArea" hidden="1" oldHidden="1">
    <formula>'Head 035'!$A$1:$H$60</formula>
    <oldFormula>'Head 035'!$A$1:$H$60</oldFormula>
  </rdn>
  <rdn rId="0" localSheetId="22" customView="1" name="Z_57AB6574_63F2_40B5_BA02_4B403D8BA163_.wvu.PrintTitles" hidden="1" oldHidden="1">
    <formula>'Head 035'!$1:$2</formula>
    <oldFormula>'Head 035'!$1:$2</oldFormula>
  </rdn>
  <rdn rId="0" localSheetId="22" customView="1" name="Z_57AB6574_63F2_40B5_BA02_4B403D8BA163_.wvu.Cols" hidden="1" oldHidden="1">
    <formula>'Head 035'!$B:$B,'Head 035'!$D:$D,'Head 035'!$G:$G</formula>
    <oldFormula>'Head 035'!$B:$B,'Head 035'!$D:$D,'Head 035'!$G:$G</oldFormula>
  </rdn>
  <rdn rId="0" localSheetId="23" customView="1" name="Z_57AB6574_63F2_40B5_BA02_4B403D8BA163_.wvu.PrintArea" hidden="1" oldHidden="1">
    <formula>'Head 037'!$A$1:$H$39</formula>
    <oldFormula>'Head 037'!$A$1:$H$39</oldFormula>
  </rdn>
  <rdn rId="0" localSheetId="23" customView="1" name="Z_57AB6574_63F2_40B5_BA02_4B403D8BA163_.wvu.Cols" hidden="1" oldHidden="1">
    <formula>'Head 037'!$B:$B,'Head 037'!$D:$D,'Head 037'!$G:$G</formula>
    <oldFormula>'Head 037'!$B:$B,'Head 037'!$D:$D,'Head 037'!$G:$G</oldFormula>
  </rdn>
  <rdn rId="0" localSheetId="24" customView="1" name="Z_57AB6574_63F2_40B5_BA02_4B403D8BA163_.wvu.PrintArea" hidden="1" oldHidden="1">
    <formula>'Head 038'!$A$1:$H$64</formula>
    <oldFormula>'Head 038'!$A$1:$H$64</oldFormula>
  </rdn>
  <rdn rId="0" localSheetId="24" customView="1" name="Z_57AB6574_63F2_40B5_BA02_4B403D8BA163_.wvu.PrintTitles" hidden="1" oldHidden="1">
    <formula>'Head 038'!$1:$2</formula>
    <oldFormula>'Head 038'!$1:$2</oldFormula>
  </rdn>
  <rdn rId="0" localSheetId="24" customView="1" name="Z_57AB6574_63F2_40B5_BA02_4B403D8BA163_.wvu.Cols" hidden="1" oldHidden="1">
    <formula>'Head 038'!$A:$A,'Head 038'!$D:$D,'Head 038'!$G:$G</formula>
    <oldFormula>'Head 038'!$A:$A,'Head 038'!$D:$D,'Head 038'!$G:$G</oldFormula>
  </rdn>
  <rdn rId="0" localSheetId="25" customView="1" name="Z_57AB6574_63F2_40B5_BA02_4B403D8BA163_.wvu.PrintArea" hidden="1" oldHidden="1">
    <formula>'Head 040'!$A$1:$H$11</formula>
    <oldFormula>'Head 040'!$A$1:$H$11</oldFormula>
  </rdn>
  <rdn rId="0" localSheetId="25" customView="1" name="Z_57AB6574_63F2_40B5_BA02_4B403D8BA163_.wvu.Cols" hidden="1" oldHidden="1">
    <formula>'Head 040'!$B:$B,'Head 040'!$D:$D,'Head 040'!$G:$G</formula>
    <oldFormula>'Head 040'!$B:$B,'Head 040'!$D:$D,'Head 040'!$G:$G</oldFormula>
  </rdn>
  <rdn rId="0" localSheetId="26" customView="1" name="Z_57AB6574_63F2_40B5_BA02_4B403D8BA163_.wvu.PrintArea" hidden="1" oldHidden="1">
    <formula>'Head 048'!$A$1:$G$14</formula>
    <oldFormula>'Head 048'!$A$1:$G$14</oldFormula>
  </rdn>
  <rdn rId="0" localSheetId="26" customView="1" name="Z_57AB6574_63F2_40B5_BA02_4B403D8BA163_.wvu.Cols" hidden="1" oldHidden="1">
    <formula>'Head 048'!$C:$C,'Head 048'!$F:$F</formula>
    <oldFormula>'Head 048'!$C:$C,'Head 048'!$F:$F</oldFormula>
  </rdn>
  <rdn rId="0" localSheetId="27" customView="1" name="Z_57AB6574_63F2_40B5_BA02_4B403D8BA163_.wvu.PrintArea" hidden="1" oldHidden="1">
    <formula>'Head 049'!$A$1:$G$12</formula>
    <oldFormula>'Head 049'!$A$1:$G$12</oldFormula>
  </rdn>
  <rdn rId="0" localSheetId="27" customView="1" name="Z_57AB6574_63F2_40B5_BA02_4B403D8BA163_.wvu.Rows" hidden="1" oldHidden="1">
    <formula>'Head 049'!$1:$1</formula>
    <oldFormula>'Head 049'!$1:$1</oldFormula>
  </rdn>
  <rdn rId="0" localSheetId="27" customView="1" name="Z_57AB6574_63F2_40B5_BA02_4B403D8BA163_.wvu.Cols" hidden="1" oldHidden="1">
    <formula>'Head 049'!$C:$C,'Head 049'!$F:$F</formula>
    <oldFormula>'Head 049'!$C:$C,'Head 049'!$F:$F</oldFormula>
  </rdn>
  <rdn rId="0" localSheetId="28" customView="1" name="Z_57AB6574_63F2_40B5_BA02_4B403D8BA163_.wvu.PrintArea" hidden="1" oldHidden="1">
    <formula>'Head 051'!$A$1:$G$11</formula>
    <oldFormula>'Head 051'!$A$1:$G$11</oldFormula>
  </rdn>
  <rdn rId="0" localSheetId="28" customView="1" name="Z_57AB6574_63F2_40B5_BA02_4B403D8BA163_.wvu.Rows" hidden="1" oldHidden="1">
    <formula>'Head 051'!$1:$1</formula>
    <oldFormula>'Head 051'!$1:$1</oldFormula>
  </rdn>
  <rdn rId="0" localSheetId="28" customView="1" name="Z_57AB6574_63F2_40B5_BA02_4B403D8BA163_.wvu.Cols" hidden="1" oldHidden="1">
    <formula>'Head 051'!$C:$C,'Head 051'!$F:$F</formula>
    <oldFormula>'Head 051'!$C:$C,'Head 051'!$F:$F</oldFormula>
  </rdn>
  <rdn rId="0" localSheetId="29" customView="1" name="Z_57AB6574_63F2_40B5_BA02_4B403D8BA163_.wvu.PrintArea" hidden="1" oldHidden="1">
    <formula>'Head 053'!$A$1:$G$10</formula>
    <oldFormula>'Head 053'!$A$1:$G$10</oldFormula>
  </rdn>
  <rdn rId="0" localSheetId="29" customView="1" name="Z_57AB6574_63F2_40B5_BA02_4B403D8BA163_.wvu.Rows" hidden="1" oldHidden="1">
    <formula>'Head 053'!$1:$1</formula>
    <oldFormula>'Head 053'!$1:$1</oldFormula>
  </rdn>
  <rdn rId="0" localSheetId="29" customView="1" name="Z_57AB6574_63F2_40B5_BA02_4B403D8BA163_.wvu.Cols" hidden="1" oldHidden="1">
    <formula>'Head 053'!$C:$C,'Head 053'!$F:$F</formula>
    <oldFormula>'Head 053'!$C:$C,'Head 053'!$F:$F</oldFormula>
  </rdn>
  <rdn rId="0" localSheetId="30" customView="1" name="Z_57AB6574_63F2_40B5_BA02_4B403D8BA163_.wvu.PrintArea" hidden="1" oldHidden="1">
    <formula>'Head 054'!$A$1:$F$22</formula>
    <oldFormula>'Head 054'!$A$1:$F$22</oldFormula>
  </rdn>
  <rdn rId="0" localSheetId="30" customView="1" name="Z_57AB6574_63F2_40B5_BA02_4B403D8BA163_.wvu.Rows" hidden="1" oldHidden="1">
    <formula>'Head 054'!$1:$1</formula>
    <oldFormula>'Head 054'!$1:$1</oldFormula>
  </rdn>
  <rdn rId="0" localSheetId="30" customView="1" name="Z_57AB6574_63F2_40B5_BA02_4B403D8BA163_.wvu.Cols" hidden="1" oldHidden="1">
    <formula>'Head 054'!$E:$E</formula>
    <oldFormula>'Head 054'!$E:$E</oldFormula>
  </rdn>
  <rdn rId="0" localSheetId="31" customView="1" name="Z_57AB6574_63F2_40B5_BA02_4B403D8BA163_.wvu.PrintArea" hidden="1" oldHidden="1">
    <formula>'Head 056'!$A$1:$H$48</formula>
    <oldFormula>'Head 056'!$A$1:$H$48</oldFormula>
  </rdn>
  <rdn rId="0" localSheetId="31" customView="1" name="Z_57AB6574_63F2_40B5_BA02_4B403D8BA163_.wvu.Rows" hidden="1" oldHidden="1">
    <formula>'Head 056'!$28:$36</formula>
    <oldFormula>'Head 056'!$28:$36</oldFormula>
  </rdn>
  <rdn rId="0" localSheetId="31" customView="1" name="Z_57AB6574_63F2_40B5_BA02_4B403D8BA163_.wvu.Cols" hidden="1" oldHidden="1">
    <formula>'Head 056'!$C:$C,'Head 056'!$F:$F</formula>
    <oldFormula>'Head 056'!$C:$C,'Head 056'!$F:$F</oldFormula>
  </rdn>
  <rdn rId="0" localSheetId="32" customView="1" name="Z_57AB6574_63F2_40B5_BA02_4B403D8BA163_.wvu.PrintArea" hidden="1" oldHidden="1">
    <formula>'Head 057'!$A$1:$G$26</formula>
    <oldFormula>'Head 057'!$A$1:$G$26</oldFormula>
  </rdn>
  <rdn rId="0" localSheetId="32" customView="1" name="Z_57AB6574_63F2_40B5_BA02_4B403D8BA163_.wvu.PrintTitles" hidden="1" oldHidden="1">
    <formula>'Head 057'!$1:$2</formula>
    <oldFormula>'Head 057'!$1:$2</oldFormula>
  </rdn>
  <rdn rId="0" localSheetId="32" customView="1" name="Z_57AB6574_63F2_40B5_BA02_4B403D8BA163_.wvu.Cols" hidden="1" oldHidden="1">
    <formula>'Head 057'!$C:$C,'Head 057'!$F:$F</formula>
    <oldFormula>'Head 057'!$C:$C,'Head 057'!$F:$F</oldFormula>
  </rdn>
  <rdn rId="0" localSheetId="33" customView="1" name="Z_57AB6574_63F2_40B5_BA02_4B403D8BA163_.wvu.PrintArea" hidden="1" oldHidden="1">
    <formula>'Head 058'!$A$1:$G$33</formula>
    <oldFormula>'Head 058'!$A$1:$G$33</oldFormula>
  </rdn>
  <rdn rId="0" localSheetId="33" customView="1" name="Z_57AB6574_63F2_40B5_BA02_4B403D8BA163_.wvu.PrintTitles" hidden="1" oldHidden="1">
    <formula>'Head 058'!$1:$2</formula>
    <oldFormula>'Head 058'!$1:$2</oldFormula>
  </rdn>
  <rdn rId="0" localSheetId="33" customView="1" name="Z_57AB6574_63F2_40B5_BA02_4B403D8BA163_.wvu.Rows" hidden="1" oldHidden="1">
    <formula>'Head 058'!$36:$45</formula>
    <oldFormula>'Head 058'!$36:$45</oldFormula>
  </rdn>
  <rdn rId="0" localSheetId="33" customView="1" name="Z_57AB6574_63F2_40B5_BA02_4B403D8BA163_.wvu.Cols" hidden="1" oldHidden="1">
    <formula>'Head 058'!$C:$C,'Head 058'!$F:$F</formula>
    <oldFormula>'Head 058'!$C:$C,'Head 058'!$F:$F</oldFormula>
  </rdn>
  <rdn rId="0" localSheetId="34" customView="1" name="Z_57AB6574_63F2_40B5_BA02_4B403D8BA163_.wvu.PrintArea" hidden="1" oldHidden="1">
    <formula>'Head 060'!$A$1:$G$13</formula>
    <oldFormula>'Head 060'!$A$1:$G$13</oldFormula>
  </rdn>
  <rdn rId="0" localSheetId="34" customView="1" name="Z_57AB6574_63F2_40B5_BA02_4B403D8BA163_.wvu.Rows" hidden="1" oldHidden="1">
    <formula>'Head 060'!$1:$1</formula>
    <oldFormula>'Head 060'!$1:$1</oldFormula>
  </rdn>
  <rdn rId="0" localSheetId="34" customView="1" name="Z_57AB6574_63F2_40B5_BA02_4B403D8BA163_.wvu.Cols" hidden="1" oldHidden="1">
    <formula>'Head 060'!$C:$C,'Head 060'!$F:$F</formula>
    <oldFormula>'Head 060'!$C:$C,'Head 060'!$F:$F</oldFormula>
  </rdn>
  <rdn rId="0" localSheetId="35" customView="1" name="Z_57AB6574_63F2_40B5_BA02_4B403D8BA163_.wvu.PrintArea" hidden="1" oldHidden="1">
    <formula>'Head 065'!$A$1:$G$30</formula>
    <oldFormula>'Head 065'!$A$1:$G$30</oldFormula>
  </rdn>
  <rdn rId="0" localSheetId="35" customView="1" name="Z_57AB6574_63F2_40B5_BA02_4B403D8BA163_.wvu.Cols" hidden="1" oldHidden="1">
    <formula>'Head 065'!$C:$C,'Head 065'!$F:$F</formula>
    <oldFormula>'Head 065'!$C:$C,'Head 065'!$F:$F</oldFormula>
  </rdn>
  <rdn rId="0" localSheetId="36" customView="1" name="Z_57AB6574_63F2_40B5_BA02_4B403D8BA163_.wvu.PrintArea" hidden="1" oldHidden="1">
    <formula>'Head 70'!$A$1:$G$11</formula>
    <oldFormula>'Head 70'!$A$1:$G$11</oldFormula>
  </rdn>
  <rdn rId="0" localSheetId="36" customView="1" name="Z_57AB6574_63F2_40B5_BA02_4B403D8BA163_.wvu.Rows" hidden="1" oldHidden="1">
    <formula>'Head 70'!$1:$1</formula>
    <oldFormula>'Head 70'!$1:$1</oldFormula>
  </rdn>
  <rdn rId="0" localSheetId="36" customView="1" name="Z_57AB6574_63F2_40B5_BA02_4B403D8BA163_.wvu.Cols" hidden="1" oldHidden="1">
    <formula>'Head 70'!$C:$C,'Head 70'!$F:$F</formula>
    <oldFormula>'Head 70'!$C:$C,'Head 70'!$F:$F</oldFormula>
  </rdn>
  <rdn rId="0" localSheetId="37" customView="1" name="Z_57AB6574_63F2_40B5_BA02_4B403D8BA163_.wvu.PrintArea" hidden="1" oldHidden="1">
    <formula>'Head 072'!$A$1:$G$9</formula>
    <oldFormula>'Head 072'!$A$1:$G$9</oldFormula>
  </rdn>
  <rdn rId="0" localSheetId="37" customView="1" name="Z_57AB6574_63F2_40B5_BA02_4B403D8BA163_.wvu.Rows" hidden="1" oldHidden="1">
    <formula>'Head 072'!$1:$1</formula>
    <oldFormula>'Head 072'!$1:$1</oldFormula>
  </rdn>
  <rdn rId="0" localSheetId="37" customView="1" name="Z_57AB6574_63F2_40B5_BA02_4B403D8BA163_.wvu.Cols" hidden="1" oldHidden="1">
    <formula>'Head 072'!$C:$C,'Head 072'!$F:$F</formula>
    <oldFormula>'Head 072'!$C:$C,'Head 072'!$F:$F</oldFormula>
  </rdn>
  <rdn rId="0" localSheetId="38" customView="1" name="Z_57AB6574_63F2_40B5_BA02_4B403D8BA163_.wvu.PrintArea" hidden="1" oldHidden="1">
    <formula>'Head 073'!$A$1:$G$33</formula>
    <oldFormula>'Head 073'!$A$1:$G$33</oldFormula>
  </rdn>
  <rdn rId="0" localSheetId="38" customView="1" name="Z_57AB6574_63F2_40B5_BA02_4B403D8BA163_.wvu.PrintTitles" hidden="1" oldHidden="1">
    <formula>'Head 073'!$1:$2</formula>
    <oldFormula>'Head 073'!$1:$2</oldFormula>
  </rdn>
  <rdn rId="0" localSheetId="38" customView="1" name="Z_57AB6574_63F2_40B5_BA02_4B403D8BA163_.wvu.Cols" hidden="1" oldHidden="1">
    <formula>'Head 073'!$C:$C,'Head 073'!$F:$F,'Head 073'!$H:$H</formula>
    <oldFormula>'Head 073'!$C:$C,'Head 073'!$F:$F,'Head 073'!$H:$H</oldFormula>
  </rdn>
  <rdn rId="0" localSheetId="39" customView="1" name="Z_57AB6574_63F2_40B5_BA02_4B403D8BA163_.wvu.PrintArea" hidden="1" oldHidden="1">
    <formula>'Head 074'!$A$1:$G$11</formula>
    <oldFormula>'Head 074'!$A$1:$G$11</oldFormula>
  </rdn>
  <rdn rId="0" localSheetId="39" customView="1" name="Z_57AB6574_63F2_40B5_BA02_4B403D8BA163_.wvu.Rows" hidden="1" oldHidden="1">
    <formula>'Head 074'!$1:$1</formula>
    <oldFormula>'Head 074'!$1:$1</oldFormula>
  </rdn>
  <rdn rId="0" localSheetId="39" customView="1" name="Z_57AB6574_63F2_40B5_BA02_4B403D8BA163_.wvu.Cols" hidden="1" oldHidden="1">
    <formula>'Head 074'!$C:$C,'Head 074'!$F:$F</formula>
    <oldFormula>'Head 074'!$C:$C,'Head 074'!$F:$F</oldFormula>
  </rdn>
  <rdn rId="0" localSheetId="40" customView="1" name="Z_57AB6574_63F2_40B5_BA02_4B403D8BA163_.wvu.PrintArea" hidden="1" oldHidden="1">
    <formula>'Head 007 - Capex'!$A$1:$G$8</formula>
    <oldFormula>'Head 007 - Capex'!$A$1:$G$8</oldFormula>
  </rdn>
  <rdn rId="0" localSheetId="40" customView="1" name="Z_57AB6574_63F2_40B5_BA02_4B403D8BA163_.wvu.Cols" hidden="1" oldHidden="1">
    <formula>'Head 007 - Capex'!$C:$C,'Head 007 - Capex'!$F:$F</formula>
    <oldFormula>'Head 007 - Capex'!$C:$C,'Head 007 - Capex'!$F:$F</oldFormula>
  </rdn>
  <rdn rId="0" localSheetId="41" customView="1" name="Z_57AB6574_63F2_40B5_BA02_4B403D8BA163_.wvu.PrintArea" hidden="1" oldHidden="1">
    <formula>'Head 021 - Capex'!$A$1:$G$13</formula>
    <oldFormula>'Head 021 - Capex'!$A$1:$G$13</oldFormula>
  </rdn>
  <rdn rId="0" localSheetId="41" customView="1" name="Z_57AB6574_63F2_40B5_BA02_4B403D8BA163_.wvu.Rows" hidden="1" oldHidden="1">
    <formula>'Head 021 - Capex'!$1:$1</formula>
    <oldFormula>'Head 021 - Capex'!$1:$1</oldFormula>
  </rdn>
  <rdn rId="0" localSheetId="41" customView="1" name="Z_57AB6574_63F2_40B5_BA02_4B403D8BA163_.wvu.Cols" hidden="1" oldHidden="1">
    <formula>'Head 021 - Capex'!$C:$C,'Head 021 - Capex'!$F:$F</formula>
    <oldFormula>'Head 021 - Capex'!$C:$C,'Head 021 - Capex'!$F:$F</oldFormula>
  </rdn>
  <rdn rId="0" localSheetId="42" customView="1" name="Z_57AB6574_63F2_40B5_BA02_4B403D8BA163_.wvu.PrintArea" hidden="1" oldHidden="1">
    <formula>'Head 023 - Capex'!$A$1:$G$9</formula>
    <oldFormula>'Head 023 - Capex'!$A$1:$G$9</oldFormula>
  </rdn>
  <rdn rId="0" localSheetId="42" customView="1" name="Z_57AB6574_63F2_40B5_BA02_4B403D8BA163_.wvu.Rows" hidden="1" oldHidden="1">
    <formula>'Head 023 - Capex'!$1:$1</formula>
    <oldFormula>'Head 023 - Capex'!$1:$1</oldFormula>
  </rdn>
  <rdn rId="0" localSheetId="42" customView="1" name="Z_57AB6574_63F2_40B5_BA02_4B403D8BA163_.wvu.Cols" hidden="1" oldHidden="1">
    <formula>'Head 023 - Capex'!$C:$C,'Head 023 - Capex'!$F:$F</formula>
    <oldFormula>'Head 023 - Capex'!$C:$C,'Head 023 - Capex'!$F:$F</oldFormula>
  </rdn>
  <rdn rId="0" localSheetId="43" customView="1" name="Z_57AB6574_63F2_40B5_BA02_4B403D8BA163_.wvu.PrintArea" hidden="1" oldHidden="1">
    <formula>'Head 029 - Capex '!$A$1:$I$20</formula>
    <oldFormula>'Head 029 - Capex '!$A$1:$I$20</oldFormula>
  </rdn>
  <rdn rId="0" localSheetId="43" customView="1" name="Z_57AB6574_63F2_40B5_BA02_4B403D8BA163_.wvu.Cols" hidden="1" oldHidden="1">
    <formula>'Head 029 - Capex '!$B:$B,'Head 029 - Capex '!$D:$D,'Head 029 - Capex '!$F:$F,'Head 029 - Capex '!$H:$H</formula>
    <oldFormula>'Head 029 - Capex '!$B:$B,'Head 029 - Capex '!$D:$D,'Head 029 - Capex '!$F:$F,'Head 029 - Capex '!$H:$H</oldFormula>
  </rdn>
  <rdn rId="0" localSheetId="44" customView="1" name="Z_57AB6574_63F2_40B5_BA02_4B403D8BA163_.wvu.PrintArea" hidden="1" oldHidden="1">
    <formula>'Head 032 - Capex'!$A$1:$G$20</formula>
    <oldFormula>'Head 032 - Capex'!$A$1:$G$20</oldFormula>
  </rdn>
  <rdn rId="0" localSheetId="44" customView="1" name="Z_57AB6574_63F2_40B5_BA02_4B403D8BA163_.wvu.PrintTitles" hidden="1" oldHidden="1">
    <formula>'Head 032 - Capex'!$1:$2</formula>
    <oldFormula>'Head 032 - Capex'!$1:$2</oldFormula>
  </rdn>
  <rdn rId="0" localSheetId="44" customView="1" name="Z_57AB6574_63F2_40B5_BA02_4B403D8BA163_.wvu.Cols" hidden="1" oldHidden="1">
    <formula>'Head 032 - Capex'!$C:$C,'Head 032 - Capex'!$F:$F</formula>
    <oldFormula>'Head 032 - Capex'!$C:$C,'Head 032 - Capex'!$F:$F</oldFormula>
  </rdn>
  <rdn rId="0" localSheetId="45" customView="1" name="Z_57AB6574_63F2_40B5_BA02_4B403D8BA163_.wvu.PrintArea" hidden="1" oldHidden="1">
    <formula>'Head 033 - Capex'!$A$1:$G$21</formula>
    <oldFormula>'Head 033 - Capex'!$A$1:$G$21</oldFormula>
  </rdn>
  <rdn rId="0" localSheetId="45" customView="1" name="Z_57AB6574_63F2_40B5_BA02_4B403D8BA163_.wvu.Rows" hidden="1" oldHidden="1">
    <formula>'Head 033 - Capex'!$1:$1</formula>
    <oldFormula>'Head 033 - Capex'!$1:$1</oldFormula>
  </rdn>
  <rdn rId="0" localSheetId="45" customView="1" name="Z_57AB6574_63F2_40B5_BA02_4B403D8BA163_.wvu.Cols" hidden="1" oldHidden="1">
    <formula>'Head 033 - Capex'!$C:$C,'Head 033 - Capex'!$F:$F</formula>
    <oldFormula>'Head 033 - Capex'!$C:$C,'Head 033 - Capex'!$F:$F</oldFormula>
  </rdn>
  <rdn rId="0" localSheetId="46" customView="1" name="Z_57AB6574_63F2_40B5_BA02_4B403D8BA163_.wvu.PrintArea" hidden="1" oldHidden="1">
    <formula>'Head 038 - Capex'!$A$1:$H$19</formula>
    <oldFormula>'Head 038 - Capex'!$A$1:$H$19</oldFormula>
  </rdn>
  <rdn rId="0" localSheetId="46" customView="1" name="Z_57AB6574_63F2_40B5_BA02_4B403D8BA163_.wvu.Rows" hidden="1" oldHidden="1">
    <formula>'Head 038 - Capex'!$1:$1</formula>
    <oldFormula>'Head 038 - Capex'!$1:$1</oldFormula>
  </rdn>
  <rdn rId="0" localSheetId="46" customView="1" name="Z_57AB6574_63F2_40B5_BA02_4B403D8BA163_.wvu.Cols" hidden="1" oldHidden="1">
    <formula>'Head 038 - Capex'!$B:$B,'Head 038 - Capex'!$D:$D,'Head 038 - Capex'!$G:$G</formula>
    <oldFormula>'Head 038 - Capex'!$B:$B,'Head 038 - Capex'!$D:$D,'Head 038 - Capex'!$G:$G</oldFormula>
  </rdn>
  <rdn rId="0" localSheetId="47" customView="1" name="Z_57AB6574_63F2_40B5_BA02_4B403D8BA163_.wvu.PrintArea" hidden="1" oldHidden="1">
    <formula>'Head 040 - Capex'!$A$1:$G$10</formula>
    <oldFormula>'Head 040 - Capex'!$A$1:$G$10</oldFormula>
  </rdn>
  <rdn rId="0" localSheetId="47" customView="1" name="Z_57AB6574_63F2_40B5_BA02_4B403D8BA163_.wvu.Cols" hidden="1" oldHidden="1">
    <formula>'Head 040 - Capex'!$C:$C,'Head 040 - Capex'!$F:$F</formula>
    <oldFormula>'Head 040 - Capex'!$C:$C,'Head 040 - Capex'!$F:$F</oldFormula>
  </rdn>
  <rdn rId="0" localSheetId="48" customView="1" name="Z_57AB6574_63F2_40B5_BA02_4B403D8BA163_.wvu.PrintArea" hidden="1" oldHidden="1">
    <formula>'Head 056 - Capex'!$A$1:$G$11</formula>
    <oldFormula>'Head 056 - Capex'!$A$1:$G$11</oldFormula>
  </rdn>
  <rdn rId="0" localSheetId="48" customView="1" name="Z_57AB6574_63F2_40B5_BA02_4B403D8BA163_.wvu.Rows" hidden="1" oldHidden="1">
    <formula>'Head 056 - Capex'!$13:$62</formula>
    <oldFormula>'Head 056 - Capex'!$13:$62</oldFormula>
  </rdn>
  <rdn rId="0" localSheetId="48" customView="1" name="Z_57AB6574_63F2_40B5_BA02_4B403D8BA163_.wvu.Cols" hidden="1" oldHidden="1">
    <formula>'Head 056 - Capex'!$C:$C,'Head 056 - Capex'!$F:$F</formula>
    <oldFormula>'Head 056 - Capex'!$C:$C,'Head 056 - Capex'!$F:$F</oldFormula>
  </rdn>
  <rdn rId="0" localSheetId="49" customView="1" name="Z_57AB6574_63F2_40B5_BA02_4B403D8BA163_.wvu.PrintArea" hidden="1" oldHidden="1">
    <formula>'Head 073 - Capex'!$A$1:$G$11</formula>
    <oldFormula>'Head 073 - Capex'!$A$1:$G$11</oldFormula>
  </rdn>
  <rdn rId="0" localSheetId="49" customView="1" name="Z_57AB6574_63F2_40B5_BA02_4B403D8BA163_.wvu.Rows" hidden="1" oldHidden="1">
    <formula>'Head 073 - Capex'!$1:$1</formula>
    <oldFormula>'Head 073 - Capex'!$1:$1</oldFormula>
  </rdn>
  <rdn rId="0" localSheetId="49" customView="1" name="Z_57AB6574_63F2_40B5_BA02_4B403D8BA163_.wvu.Cols" hidden="1" oldHidden="1">
    <formula>'Head 073 - Capex'!$C:$C,'Head 073 - Capex'!$F:$F,'Head 073 - Capex'!$H:$H</formula>
    <oldFormula>'Head 073 - Capex'!$C:$C,'Head 073 - Capex'!$F:$F,'Head 073 - Capex'!$H:$H</oldFormula>
  </rdn>
  <rdn rId="0" localSheetId="50" customView="1" name="Z_57AB6574_63F2_40B5_BA02_4B403D8BA163_.wvu.PrintArea" hidden="1" oldHidden="1">
    <formula>AMMC!$A$1:$G$13</formula>
    <oldFormula>AMMC!$A$1:$G$13</oldFormula>
  </rdn>
  <rdn rId="0" localSheetId="50" customView="1" name="Z_57AB6574_63F2_40B5_BA02_4B403D8BA163_.wvu.PrintTitles" hidden="1" oldHidden="1">
    <formula>AMMC!$1:$2</formula>
    <oldFormula>AMMC!$1:$2</oldFormula>
  </rdn>
  <rdn rId="0" localSheetId="50" customView="1" name="Z_57AB6574_63F2_40B5_BA02_4B403D8BA163_.wvu.Cols" hidden="1" oldHidden="1">
    <formula>AMMC!$C:$C,AMMC!$F:$F</formula>
    <oldFormula>AMMC!$C:$C,AMMC!$F:$F</oldFormula>
  </rdn>
  <rdn rId="0" localSheetId="51" customView="1" name="Z_57AB6574_63F2_40B5_BA02_4B403D8BA163_.wvu.PrintArea" hidden="1" oldHidden="1">
    <formula>'Broadcasting Corp.'!$A$1:$G$52</formula>
    <oldFormula>'Broadcasting Corp.'!$A$1:$G$52</oldFormula>
  </rdn>
  <rdn rId="0" localSheetId="51" customView="1" name="Z_57AB6574_63F2_40B5_BA02_4B403D8BA163_.wvu.PrintTitles" hidden="1" oldHidden="1">
    <formula>'Broadcasting Corp.'!$1:$2</formula>
    <oldFormula>'Broadcasting Corp.'!$1:$2</oldFormula>
  </rdn>
  <rdn rId="0" localSheetId="51" customView="1" name="Z_57AB6574_63F2_40B5_BA02_4B403D8BA163_.wvu.Cols" hidden="1" oldHidden="1">
    <formula>'Broadcasting Corp.'!$C:$C,'Broadcasting Corp.'!$F:$F</formula>
    <oldFormula>'Broadcasting Corp.'!$C:$C,'Broadcasting Corp.'!$F:$F</oldFormula>
  </rdn>
  <rdn rId="0" localSheetId="52" customView="1" name="Z_57AB6574_63F2_40B5_BA02_4B403D8BA163_.wvu.PrintArea" hidden="1" oldHidden="1">
    <formula>DPMR!$A$1:$G$22</formula>
    <oldFormula>DPMR!$A$1:$G$22</oldFormula>
  </rdn>
  <rdn rId="0" localSheetId="52" customView="1" name="Z_57AB6574_63F2_40B5_BA02_4B403D8BA163_.wvu.Rows" hidden="1" oldHidden="1">
    <formula>DPMR!$1:$1</formula>
    <oldFormula>DPMR!$1:$1</oldFormula>
  </rdn>
  <rdn rId="0" localSheetId="52" customView="1" name="Z_57AB6574_63F2_40B5_BA02_4B403D8BA163_.wvu.Cols" hidden="1" oldHidden="1">
    <formula>DPMR!$C:$C,DPMR!$F:$F</formula>
    <oldFormula>DPMR!$C:$C,DPMR!$F:$F</oldFormula>
  </rdn>
  <rdn rId="0" localSheetId="53" customView="1" name="Z_57AB6574_63F2_40B5_BA02_4B403D8BA163_.wvu.PrintArea" hidden="1" oldHidden="1">
    <formula>DRA!$A$1:$G$627</formula>
    <oldFormula>DRA!$A$1:$G$627</oldFormula>
  </rdn>
  <rdn rId="0" localSheetId="53" customView="1" name="Z_57AB6574_63F2_40B5_BA02_4B403D8BA163_.wvu.PrintTitles" hidden="1" oldHidden="1">
    <formula>DRA!$1:$2</formula>
    <oldFormula>DRA!$1:$2</oldFormula>
  </rdn>
  <rdn rId="0" localSheetId="53" customView="1" name="Z_57AB6574_63F2_40B5_BA02_4B403D8BA163_.wvu.Cols" hidden="1" oldHidden="1">
    <formula>DRA!$C:$C,DRA!$F:$F</formula>
    <oldFormula>DRA!$C:$C,DRA!$F:$F</oldFormula>
  </rdn>
  <rdn rId="0" localSheetId="53" customView="1" name="Z_57AB6574_63F2_40B5_BA02_4B403D8BA163_.wvu.FilterData" hidden="1" oldHidden="1">
    <formula>DRA!$A$1:$G$626</formula>
    <oldFormula>DRA!$A$1:$G$626</oldFormula>
  </rdn>
  <rdn rId="0" localSheetId="54" customView="1" name="Z_57AB6574_63F2_40B5_BA02_4B403D8BA163_.wvu.PrintArea" hidden="1" oldHidden="1">
    <formula>NHIA!$A$1:$G$13</formula>
    <oldFormula>NHIA!$A$1:$G$13</oldFormula>
  </rdn>
  <rdn rId="0" localSheetId="54" customView="1" name="Z_57AB6574_63F2_40B5_BA02_4B403D8BA163_.wvu.Rows" hidden="1" oldHidden="1">
    <formula>NHIA!$1:$1</formula>
    <oldFormula>NHIA!$1:$1</oldFormula>
  </rdn>
  <rdn rId="0" localSheetId="54" customView="1" name="Z_57AB6574_63F2_40B5_BA02_4B403D8BA163_.wvu.Cols" hidden="1" oldHidden="1">
    <formula>NHIA!$C:$C,NHIA!$F:$F</formula>
    <oldFormula>NHIA!$C:$C,NHIA!$F:$F</oldFormula>
  </rdn>
  <rdn rId="0" localSheetId="55" customView="1" name="Z_57AB6574_63F2_40B5_BA02_4B403D8BA163_.wvu.PrintArea" hidden="1" oldHidden="1">
    <formula>NSA!$A$1:$G$13</formula>
    <oldFormula>NSA!$A$1:$G$13</oldFormula>
  </rdn>
  <rdn rId="0" localSheetId="55" customView="1" name="Z_57AB6574_63F2_40B5_BA02_4B403D8BA163_.wvu.Rows" hidden="1" oldHidden="1">
    <formula>NSA!$1:$1</formula>
    <oldFormula>NSA!$1:$1</oldFormula>
  </rdn>
  <rdn rId="0" localSheetId="55" customView="1" name="Z_57AB6574_63F2_40B5_BA02_4B403D8BA163_.wvu.Cols" hidden="1" oldHidden="1">
    <formula>NSA!$C:$C,NSA!$F:$F</formula>
    <oldFormula>NSA!$C:$C,NSA!$F:$F</oldFormula>
  </rdn>
  <rdn rId="0" localSheetId="56" customView="1" name="Z_57AB6574_63F2_40B5_BA02_4B403D8BA163_.wvu.PrintArea" hidden="1" oldHidden="1">
    <formula>'UB '!$A$1:$G$325</formula>
    <oldFormula>'UB '!$A$1:$G$325</oldFormula>
  </rdn>
  <rdn rId="0" localSheetId="56" customView="1" name="Z_57AB6574_63F2_40B5_BA02_4B403D8BA163_.wvu.PrintTitles" hidden="1" oldHidden="1">
    <formula>'UB '!$1:$2</formula>
    <oldFormula>'UB '!$1:$2</oldFormula>
  </rdn>
  <rdn rId="0" localSheetId="56" customView="1" name="Z_57AB6574_63F2_40B5_BA02_4B403D8BA163_.wvu.Cols" hidden="1" oldHidden="1">
    <formula>'UB '!$C:$C,'UB '!$F:$F</formula>
    <oldFormula>'UB '!$C:$C,'UB '!$F:$F</oldFormula>
  </rdn>
  <rdn rId="0" localSheetId="56" customView="1" name="Z_57AB6574_63F2_40B5_BA02_4B403D8BA163_.wvu.FilterData" hidden="1" oldHidden="1">
    <formula>'UB '!$A$1:$G$325</formula>
    <oldFormula>'UB '!$A$1:$G$325</oldFormula>
  </rdn>
  <rdn rId="0" localSheetId="57" customView="1" name="Z_57AB6574_63F2_40B5_BA02_4B403D8BA163_.wvu.PrintArea" hidden="1" oldHidden="1">
    <formula>BTVI!$A$1:$G$31</formula>
    <oldFormula>BTVI!$A$1:$G$31</oldFormula>
  </rdn>
  <rdn rId="0" localSheetId="57" customView="1" name="Z_57AB6574_63F2_40B5_BA02_4B403D8BA163_.wvu.PrintTitles" hidden="1" oldHidden="1">
    <formula>BTVI!$1:$2</formula>
    <oldFormula>BTVI!$1:$2</oldFormula>
  </rdn>
  <rdn rId="0" localSheetId="57" customView="1" name="Z_57AB6574_63F2_40B5_BA02_4B403D8BA163_.wvu.Cols" hidden="1" oldHidden="1">
    <formula>BTVI!$C:$C,BTVI!$F:$F</formula>
    <oldFormula>BTVI!$C:$C,BTVI!$F:$F</oldFormula>
  </rdn>
  <rdn rId="0" localSheetId="58" customView="1" name="Z_57AB6574_63F2_40B5_BA02_4B403D8BA163_.wvu.PrintArea" hidden="1" oldHidden="1">
    <formula>BAIC!$A$1:$G$24</formula>
    <oldFormula>BAIC!$A$1:$G$24</oldFormula>
  </rdn>
  <rdn rId="0" localSheetId="58" customView="1" name="Z_57AB6574_63F2_40B5_BA02_4B403D8BA163_.wvu.Rows" hidden="1" oldHidden="1">
    <formula>BAIC!$1:$1</formula>
    <oldFormula>BAIC!$1:$1</oldFormula>
  </rdn>
  <rdn rId="0" localSheetId="58" customView="1" name="Z_57AB6574_63F2_40B5_BA02_4B403D8BA163_.wvu.Cols" hidden="1" oldHidden="1">
    <formula>BAIC!$C:$C,BAIC!$F:$F</formula>
    <oldFormula>BAIC!$C:$C,BAIC!$F:$F</oldFormula>
  </rdn>
  <rdn rId="0" localSheetId="59" customView="1" name="Z_57AB6574_63F2_40B5_BA02_4B403D8BA163_.wvu.PrintArea" hidden="1" oldHidden="1">
    <formula>NFS!$A$1:$G$88</formula>
    <oldFormula>NFS!$A$1:$G$88</oldFormula>
  </rdn>
  <rdn rId="0" localSheetId="59" customView="1" name="Z_57AB6574_63F2_40B5_BA02_4B403D8BA163_.wvu.PrintTitles" hidden="1" oldHidden="1">
    <formula>NFS!$1:$2</formula>
    <oldFormula>NFS!$1:$2</oldFormula>
  </rdn>
  <rdn rId="0" localSheetId="59" customView="1" name="Z_57AB6574_63F2_40B5_BA02_4B403D8BA163_.wvu.Cols" hidden="1" oldHidden="1">
    <formula>NFS!$C:$C,NFS!$F:$F</formula>
    <oldFormula>NFS!$C:$C,NFS!$F:$F</oldFormula>
  </rdn>
  <rdn rId="0" localSheetId="60" customView="1" name="Z_57AB6574_63F2_40B5_BA02_4B403D8BA163_.wvu.PrintArea" hidden="1" oldHidden="1">
    <formula>'Hotel Corp.'!$A$1:$G$10</formula>
    <oldFormula>'Hotel Corp.'!$A$1:$G$10</oldFormula>
  </rdn>
  <rdn rId="0" localSheetId="60" customView="1" name="Z_57AB6574_63F2_40B5_BA02_4B403D8BA163_.wvu.Rows" hidden="1" oldHidden="1">
    <formula>'Hotel Corp.'!$1:$1</formula>
    <oldFormula>'Hotel Corp.'!$1:$1</oldFormula>
  </rdn>
  <rdn rId="0" localSheetId="60" customView="1" name="Z_57AB6574_63F2_40B5_BA02_4B403D8BA163_.wvu.Cols" hidden="1" oldHidden="1">
    <formula>'Hotel Corp.'!$C:$C,'Hotel Corp.'!$F:$F</formula>
    <oldFormula>'Hotel Corp.'!$C:$C,'Hotel Corp.'!$F:$F</oldFormula>
  </rdn>
  <rdn rId="0" localSheetId="61" customView="1" name="Z_57AB6574_63F2_40B5_BA02_4B403D8BA163_.wvu.PrintArea" hidden="1" oldHidden="1">
    <formula>'Straw Market Auth.'!$A$1:$G$64</formula>
    <oldFormula>'Straw Market Auth.'!$A$1:$G$64</oldFormula>
  </rdn>
  <rdn rId="0" localSheetId="61" customView="1" name="Z_57AB6574_63F2_40B5_BA02_4B403D8BA163_.wvu.PrintTitles" hidden="1" oldHidden="1">
    <formula>'Straw Market Auth.'!$1:$2</formula>
    <oldFormula>'Straw Market Auth.'!$1:$2</oldFormula>
  </rdn>
  <rdn rId="0" localSheetId="61" customView="1" name="Z_57AB6574_63F2_40B5_BA02_4B403D8BA163_.wvu.Cols" hidden="1" oldHidden="1">
    <formula>'Straw Market Auth.'!$C:$C,'Straw Market Auth.'!$F:$F</formula>
    <oldFormula>'Straw Market Auth.'!$C:$C,'Straw Market Auth.'!$F:$F</oldFormula>
  </rdn>
  <rdn rId="0" localSheetId="62" customView="1" name="Z_57AB6574_63F2_40B5_BA02_4B403D8BA163_.wvu.PrintArea" hidden="1" oldHidden="1">
    <formula>Bahamasair!$A$1:$G$216</formula>
    <oldFormula>Bahamasair!$A$1:$G$216</oldFormula>
  </rdn>
  <rdn rId="0" localSheetId="62" customView="1" name="Z_57AB6574_63F2_40B5_BA02_4B403D8BA163_.wvu.PrintTitles" hidden="1" oldHidden="1">
    <formula>Bahamasair!$1:$2</formula>
    <oldFormula>Bahamasair!$1:$2</oldFormula>
  </rdn>
  <rdn rId="0" localSheetId="62" customView="1" name="Z_57AB6574_63F2_40B5_BA02_4B403D8BA163_.wvu.Cols" hidden="1" oldHidden="1">
    <formula>Bahamasair!$C:$C,Bahamasair!$F:$F</formula>
    <oldFormula>Bahamasair!$C:$C,Bahamasair!$F:$F</oldFormula>
  </rdn>
  <rdn rId="0" localSheetId="63" customView="1" name="Z_57AB6574_63F2_40B5_BA02_4B403D8BA163_.wvu.PrintArea" hidden="1" oldHidden="1">
    <formula>BAMSI!$A$1:$G$21</formula>
    <oldFormula>BAMSI!$A$1:$G$21</oldFormula>
  </rdn>
  <rdn rId="0" localSheetId="63" customView="1" name="Z_57AB6574_63F2_40B5_BA02_4B403D8BA163_.wvu.Rows" hidden="1" oldHidden="1">
    <formula>BAMSI!$1:$1</formula>
    <oldFormula>BAMSI!$1:$1</oldFormula>
  </rdn>
  <rdn rId="0" localSheetId="63" customView="1" name="Z_57AB6574_63F2_40B5_BA02_4B403D8BA163_.wvu.Cols" hidden="1" oldHidden="1">
    <formula>BAMSI!$C:$C,BAMSI!$F:$F</formula>
    <oldFormula>BAMSI!$C:$C,BAMSI!$F:$F</oldFormula>
  </rdn>
  <rdn rId="0" localSheetId="64" customView="1" name="Z_57AB6574_63F2_40B5_BA02_4B403D8BA163_.wvu.PrintArea" hidden="1" oldHidden="1">
    <formula>BPPBA!$A$1:$G$12</formula>
    <oldFormula>BPPBA!$A$1:$G$12</oldFormula>
  </rdn>
  <rdn rId="0" localSheetId="64" customView="1" name="Z_57AB6574_63F2_40B5_BA02_4B403D8BA163_.wvu.Rows" hidden="1" oldHidden="1">
    <formula>BPPBA!$1:$1</formula>
    <oldFormula>BPPBA!$1:$1</oldFormula>
  </rdn>
  <rdn rId="0" localSheetId="64" customView="1" name="Z_57AB6574_63F2_40B5_BA02_4B403D8BA163_.wvu.Cols" hidden="1" oldHidden="1">
    <formula>BPPBA!$C:$C,BPPBA!$F:$F</formula>
    <oldFormula>BPPBA!$C:$C,BPPBA!$F:$F</oldFormula>
  </rdn>
  <rdn rId="0" localSheetId="65" customView="1" name="Z_57AB6574_63F2_40B5_BA02_4B403D8BA163_.wvu.PrintArea" hidden="1" oldHidden="1">
    <formula>PHA!$A$1:$G$35</formula>
    <oldFormula>PHA!$A$1:$G$35</oldFormula>
  </rdn>
  <rdn rId="0" localSheetId="65" customView="1" name="Z_57AB6574_63F2_40B5_BA02_4B403D8BA163_.wvu.Rows" hidden="1" oldHidden="1">
    <formula>PHA!$1:$1</formula>
    <oldFormula>PHA!$1:$1</oldFormula>
  </rdn>
  <rdn rId="0" localSheetId="65" customView="1" name="Z_57AB6574_63F2_40B5_BA02_4B403D8BA163_.wvu.Cols" hidden="1" oldHidden="1">
    <formula>PHA!$C:$C,PHA!$F:$F</formula>
    <oldFormula>PHA!$C:$C,PHA!$F:$F</oldFormula>
  </rdn>
  <rdn rId="0" localSheetId="66" customView="1" name="Z_57AB6574_63F2_40B5_BA02_4B403D8BA163_.wvu.PrintArea" hidden="1" oldHidden="1">
    <formula>'Airport Authority'!$A$1:$G$51</formula>
    <oldFormula>'Airport Authority'!$A$1:$G$51</oldFormula>
  </rdn>
  <rdn rId="0" localSheetId="66" customView="1" name="Z_57AB6574_63F2_40B5_BA02_4B403D8BA163_.wvu.PrintTitles" hidden="1" oldHidden="1">
    <formula>'Airport Authority'!$1:$2</formula>
    <oldFormula>'Airport Authority'!$1:$2</oldFormula>
  </rdn>
  <rdn rId="0" localSheetId="66" customView="1" name="Z_57AB6574_63F2_40B5_BA02_4B403D8BA163_.wvu.Cols" hidden="1" oldHidden="1">
    <formula>'Airport Authority'!$C:$C,'Airport Authority'!$F:$F</formula>
    <oldFormula>'Airport Authority'!$C:$C,'Airport Authority'!$F:$F</oldFormula>
  </rdn>
  <rdn rId="0" localSheetId="67" customView="1" name="Z_57AB6574_63F2_40B5_BA02_4B403D8BA163_.wvu.PrintArea" hidden="1" oldHidden="1">
    <formula>WSC!$A$1:$G$12</formula>
    <oldFormula>WSC!$A$1:$G$12</oldFormula>
  </rdn>
  <rdn rId="0" localSheetId="67" customView="1" name="Z_57AB6574_63F2_40B5_BA02_4B403D8BA163_.wvu.Rows" hidden="1" oldHidden="1">
    <formula>WSC!$1:$1</formula>
    <oldFormula>WSC!$1:$1</oldFormula>
  </rdn>
  <rdn rId="0" localSheetId="67" customView="1" name="Z_57AB6574_63F2_40B5_BA02_4B403D8BA163_.wvu.Cols" hidden="1" oldHidden="1">
    <formula>WSC!$C:$C,WSC!$F:$F</formula>
    <oldFormula>WSC!$C:$C,WSC!$F:$F</oldFormula>
  </rdn>
  <rcv guid="{57AB6574-63F2-40B5-BA02-4B403D8BA163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53" cell="G9" guid="{00000000-0000-0000-0000-000000000000}" action="delete" author="Robyn Allen"/>
  <rcmt sheetId="53" cell="G13" guid="{00000000-0000-0000-0000-000000000000}" action="delete" author="Robyn Allen"/>
  <rcmt sheetId="53" cell="G26" guid="{00000000-0000-0000-0000-000000000000}" action="delete" author="Robyn Allen"/>
  <rcmt sheetId="53" cell="G42" guid="{00000000-0000-0000-0000-000000000000}" action="delete" author="Robyn Allen"/>
  <rcmt sheetId="53" cell="G63" guid="{00000000-0000-0000-0000-000000000000}" action="delete" author="Robyn Allen"/>
  <rcmt sheetId="53" cell="G173" guid="{00000000-0000-0000-0000-000000000000}" action="delete" author="Robyn Allen"/>
  <rcmt sheetId="53" cell="G174" guid="{00000000-0000-0000-0000-000000000000}" action="delete" author="Robyn Allen"/>
  <rcmt sheetId="53" cell="G175" guid="{00000000-0000-0000-0000-000000000000}" action="delete" author="Robyn Allen"/>
  <rcmt sheetId="53" cell="G177" guid="{00000000-0000-0000-0000-000000000000}" action="delete" author="Robyn Allen"/>
  <rcmt sheetId="53" cell="G179" guid="{00000000-0000-0000-0000-000000000000}" action="delete" author="Robyn Allen"/>
  <rcmt sheetId="53" cell="G187" guid="{00000000-0000-0000-0000-000000000000}" action="delete" author="Robyn Allen"/>
  <rcmt sheetId="53" cell="G202" guid="{00000000-0000-0000-0000-000000000000}" action="delete" author="Robyn Allen"/>
  <rcmt sheetId="53" cell="G211" guid="{00000000-0000-0000-0000-000000000000}" action="delete" author="Robyn Allen"/>
  <rcmt sheetId="53" cell="G215" guid="{00000000-0000-0000-0000-000000000000}" action="delete" author="Robyn Allen"/>
  <rcmt sheetId="53" cell="G220" guid="{00000000-0000-0000-0000-000000000000}" action="delete" author="Robyn Allen"/>
  <rcmt sheetId="53" cell="G293" guid="{00000000-0000-0000-0000-000000000000}" action="delete" author="Robyn Allen"/>
  <rcmt sheetId="53" cell="G296" guid="{00000000-0000-0000-0000-000000000000}" action="delete" author="Robyn Allen"/>
  <rcmt sheetId="53" cell="G313" guid="{00000000-0000-0000-0000-000000000000}" action="delete" author="Robyn Allen"/>
  <rcmt sheetId="53" cell="G322" guid="{00000000-0000-0000-0000-000000000000}" action="delete" author="Robyn Allen"/>
  <rcmt sheetId="53" cell="G324" guid="{00000000-0000-0000-0000-000000000000}" action="delete" author="Robyn Allen"/>
  <rcmt sheetId="53" cell="G367" guid="{00000000-0000-0000-0000-000000000000}" action="delete" author="Robyn Allen"/>
  <rcmt sheetId="53" cell="G589" guid="{00000000-0000-0000-0000-000000000000}" action="delete" author="Robyn Allen"/>
  <rcmt sheetId="53" cell="G595" guid="{00000000-0000-0000-0000-000000000000}" action="delete" author="Robyn Allen"/>
  <rcmt sheetId="53" cell="G604" guid="{00000000-0000-0000-0000-000000000000}" action="delete" author="Robyn Allen"/>
  <rcv guid="{57AB6574-63F2-40B5-BA02-4B403D8BA163}" action="delete"/>
  <rdn rId="0" localSheetId="1" customView="1" name="Z_57AB6574_63F2_40B5_BA02_4B403D8BA163_.wvu.PrintTitles" hidden="1" oldHidden="1">
    <formula>Summary!$2:$2</formula>
    <oldFormula>Summary!$2:$2</oldFormula>
  </rdn>
  <rdn rId="0" localSheetId="2" customView="1" name="Z_57AB6574_63F2_40B5_BA02_4B403D8BA163_.wvu.PrintArea" hidden="1" oldHidden="1">
    <formula>'Arrears-Various'!$A$2:$E$19</formula>
    <oldFormula>'Arrears-Various'!$A$2:$E$19</oldFormula>
  </rdn>
  <rdn rId="0" localSheetId="2" customView="1" name="Z_57AB6574_63F2_40B5_BA02_4B403D8BA163_.wvu.Cols" hidden="1" oldHidden="1">
    <formula>'Arrears-Various'!$C:$C,'Arrears-Various'!$F:$F</formula>
    <oldFormula>'Arrears-Various'!$C:$C,'Arrears-Various'!$F:$F</oldFormula>
  </rdn>
  <rdn rId="0" localSheetId="3" customView="1" name="Z_57AB6574_63F2_40B5_BA02_4B403D8BA163_.wvu.PrintArea" hidden="1" oldHidden="1">
    <formula>'Head 001'!$A$1:$G$17</formula>
    <oldFormula>'Head 001'!$A$1:$G$17</oldFormula>
  </rdn>
  <rdn rId="0" localSheetId="3" customView="1" name="Z_57AB6574_63F2_40B5_BA02_4B403D8BA163_.wvu.Rows" hidden="1" oldHidden="1">
    <formula>'Head 001'!$19:$28</formula>
    <oldFormula>'Head 001'!$19:$28</oldFormula>
  </rdn>
  <rdn rId="0" localSheetId="3" customView="1" name="Z_57AB6574_63F2_40B5_BA02_4B403D8BA163_.wvu.Cols" hidden="1" oldHidden="1">
    <formula>'Head 001'!$C:$C,'Head 001'!$F:$F</formula>
    <oldFormula>'Head 001'!$C:$C,'Head 001'!$F:$F</oldFormula>
  </rdn>
  <rdn rId="0" localSheetId="4" customView="1" name="Z_57AB6574_63F2_40B5_BA02_4B403D8BA163_.wvu.PrintArea" hidden="1" oldHidden="1">
    <formula>'Head 003'!$A$1:$G$11</formula>
    <oldFormula>'Head 003'!$A$1:$G$11</oldFormula>
  </rdn>
  <rdn rId="0" localSheetId="4" customView="1" name="Z_57AB6574_63F2_40B5_BA02_4B403D8BA163_.wvu.Cols" hidden="1" oldHidden="1">
    <formula>'Head 003'!$C:$C,'Head 003'!$F:$F</formula>
    <oldFormula>'Head 003'!$C:$C,'Head 003'!$F:$F</oldFormula>
  </rdn>
  <rdn rId="0" localSheetId="5" customView="1" name="Z_57AB6574_63F2_40B5_BA02_4B403D8BA163_.wvu.PrintArea" hidden="1" oldHidden="1">
    <formula>'Head 005'!$A$1:$G$60</formula>
    <oldFormula>'Head 005'!$A$1:$G$60</oldFormula>
  </rdn>
  <rdn rId="0" localSheetId="5" customView="1" name="Z_57AB6574_63F2_40B5_BA02_4B403D8BA163_.wvu.PrintTitles" hidden="1" oldHidden="1">
    <formula>'Head 005'!$1:$2</formula>
    <oldFormula>'Head 005'!$1:$2</oldFormula>
  </rdn>
  <rdn rId="0" localSheetId="5" customView="1" name="Z_57AB6574_63F2_40B5_BA02_4B403D8BA163_.wvu.Cols" hidden="1" oldHidden="1">
    <formula>'Head 005'!$C:$C,'Head 005'!$F:$F</formula>
    <oldFormula>'Head 005'!$C:$C,'Head 005'!$F:$F</oldFormula>
  </rdn>
  <rdn rId="0" localSheetId="5" customView="1" name="Z_57AB6574_63F2_40B5_BA02_4B403D8BA163_.wvu.FilterData" hidden="1" oldHidden="1">
    <formula>'Head 005'!$A$6:$G$60</formula>
    <oldFormula>'Head 005'!$A$6:$G$60</oldFormula>
  </rdn>
  <rdn rId="0" localSheetId="6" customView="1" name="Z_57AB6574_63F2_40B5_BA02_4B403D8BA163_.wvu.PrintArea" hidden="1" oldHidden="1">
    <formula>'Head 006'!$A$1:$G$12</formula>
    <oldFormula>'Head 006'!$A$1:$G$12</oldFormula>
  </rdn>
  <rdn rId="0" localSheetId="6" customView="1" name="Z_57AB6574_63F2_40B5_BA02_4B403D8BA163_.wvu.Cols" hidden="1" oldHidden="1">
    <formula>'Head 006'!$C:$C,'Head 006'!$F:$F</formula>
    <oldFormula>'Head 006'!$C:$C,'Head 006'!$F:$F</oldFormula>
  </rdn>
  <rdn rId="0" localSheetId="7" customView="1" name="Z_57AB6574_63F2_40B5_BA02_4B403D8BA163_.wvu.PrintArea" hidden="1" oldHidden="1">
    <formula>'Head 007'!$A$1:$G$51</formula>
    <oldFormula>'Head 007'!$A$1:$G$51</oldFormula>
  </rdn>
  <rdn rId="0" localSheetId="7" customView="1" name="Z_57AB6574_63F2_40B5_BA02_4B403D8BA163_.wvu.PrintTitles" hidden="1" oldHidden="1">
    <formula>'Head 007'!$1:$2</formula>
    <oldFormula>'Head 007'!$1:$2</oldFormula>
  </rdn>
  <rdn rId="0" localSheetId="7" customView="1" name="Z_57AB6574_63F2_40B5_BA02_4B403D8BA163_.wvu.Cols" hidden="1" oldHidden="1">
    <formula>'Head 007'!$C:$C,'Head 007'!$F:$F</formula>
    <oldFormula>'Head 007'!$C:$C,'Head 007'!$F:$F</oldFormula>
  </rdn>
  <rdn rId="0" localSheetId="8" customView="1" name="Z_57AB6574_63F2_40B5_BA02_4B403D8BA163_.wvu.PrintArea" hidden="1" oldHidden="1">
    <formula>'Head 010'!$A$1:$H$29</formula>
    <oldFormula>'Head 010'!$A$1:$H$29</oldFormula>
  </rdn>
  <rdn rId="0" localSheetId="8" customView="1" name="Z_57AB6574_63F2_40B5_BA02_4B403D8BA163_.wvu.PrintTitles" hidden="1" oldHidden="1">
    <formula>'Head 010'!$1:$2</formula>
    <oldFormula>'Head 010'!$1:$2</oldFormula>
  </rdn>
  <rdn rId="0" localSheetId="8" customView="1" name="Z_57AB6574_63F2_40B5_BA02_4B403D8BA163_.wvu.Cols" hidden="1" oldHidden="1">
    <formula>'Head 010'!$B:$B,'Head 010'!$D:$D,'Head 010'!$G:$G</formula>
    <oldFormula>'Head 010'!$B:$B,'Head 010'!$D:$D,'Head 010'!$G:$G</oldFormula>
  </rdn>
  <rdn rId="0" localSheetId="9" customView="1" name="Z_57AB6574_63F2_40B5_BA02_4B403D8BA163_.wvu.PrintArea" hidden="1" oldHidden="1">
    <formula>'Head 012'!$A$1:$G$10</formula>
    <oldFormula>'Head 012'!$A$1:$G$10</oldFormula>
  </rdn>
  <rdn rId="0" localSheetId="9" customView="1" name="Z_57AB6574_63F2_40B5_BA02_4B403D8BA163_.wvu.Rows" hidden="1" oldHidden="1">
    <formula>'Head 012'!$10:$13</formula>
    <oldFormula>'Head 012'!$10:$13</oldFormula>
  </rdn>
  <rdn rId="0" localSheetId="9" customView="1" name="Z_57AB6574_63F2_40B5_BA02_4B403D8BA163_.wvu.Cols" hidden="1" oldHidden="1">
    <formula>'Head 012'!$C:$C,'Head 012'!$F:$F</formula>
    <oldFormula>'Head 012'!$C:$C,'Head 012'!$F:$F</oldFormula>
  </rdn>
  <rdn rId="0" localSheetId="10" customView="1" name="Z_57AB6574_63F2_40B5_BA02_4B403D8BA163_.wvu.PrintArea" hidden="1" oldHidden="1">
    <formula>'Head 013'!$A$1:$G$15</formula>
    <oldFormula>'Head 013'!$A$1:$G$15</oldFormula>
  </rdn>
  <rdn rId="0" localSheetId="10" customView="1" name="Z_57AB6574_63F2_40B5_BA02_4B403D8BA163_.wvu.Cols" hidden="1" oldHidden="1">
    <formula>'Head 013'!$C:$C,'Head 013'!$F:$F</formula>
    <oldFormula>'Head 013'!$C:$C,'Head 013'!$F:$F</oldFormula>
  </rdn>
  <rdn rId="0" localSheetId="11" customView="1" name="Z_57AB6574_63F2_40B5_BA02_4B403D8BA163_.wvu.PrintArea" hidden="1" oldHidden="1">
    <formula>'Head 018'!$A$1:$H$30</formula>
    <oldFormula>'Head 018'!$A$1:$H$30</oldFormula>
  </rdn>
  <rdn rId="0" localSheetId="11" customView="1" name="Z_57AB6574_63F2_40B5_BA02_4B403D8BA163_.wvu.PrintTitles" hidden="1" oldHidden="1">
    <formula>'Head 018'!$1:$2</formula>
    <oldFormula>'Head 018'!$1:$2</oldFormula>
  </rdn>
  <rdn rId="0" localSheetId="11" customView="1" name="Z_57AB6574_63F2_40B5_BA02_4B403D8BA163_.wvu.Cols" hidden="1" oldHidden="1">
    <formula>'Head 018'!$B:$B,'Head 018'!$D:$D,'Head 018'!$G:$G</formula>
    <oldFormula>'Head 018'!$B:$B,'Head 018'!$D:$D,'Head 018'!$G:$G</oldFormula>
  </rdn>
  <rdn rId="0" localSheetId="12" customView="1" name="Z_57AB6574_63F2_40B5_BA02_4B403D8BA163_.wvu.PrintArea" hidden="1" oldHidden="1">
    <formula>'Head 019'!$A$1:$G$8</formula>
    <oldFormula>'Head 019'!$A$1:$G$8</oldFormula>
  </rdn>
  <rdn rId="0" localSheetId="12" customView="1" name="Z_57AB6574_63F2_40B5_BA02_4B403D8BA163_.wvu.Cols" hidden="1" oldHidden="1">
    <formula>'Head 019'!$C:$C,'Head 019'!$F:$F</formula>
    <oldFormula>'Head 019'!$C:$C,'Head 019'!$F:$F</oldFormula>
  </rdn>
  <rdn rId="0" localSheetId="13" customView="1" name="Z_57AB6574_63F2_40B5_BA02_4B403D8BA163_.wvu.PrintArea" hidden="1" oldHidden="1">
    <formula>'Head 021'!$A$1:$G$16</formula>
    <oldFormula>'Head 021'!$A$1:$G$16</oldFormula>
  </rdn>
  <rdn rId="0" localSheetId="13" customView="1" name="Z_57AB6574_63F2_40B5_BA02_4B403D8BA163_.wvu.Rows" hidden="1" oldHidden="1">
    <formula>'Head 021'!$1:$1</formula>
    <oldFormula>'Head 021'!$1:$1</oldFormula>
  </rdn>
  <rdn rId="0" localSheetId="13" customView="1" name="Z_57AB6574_63F2_40B5_BA02_4B403D8BA163_.wvu.Cols" hidden="1" oldHidden="1">
    <formula>'Head 021'!$C:$C,'Head 021'!$F:$F</formula>
    <oldFormula>'Head 021'!$C:$C,'Head 021'!$F:$F</oldFormula>
  </rdn>
  <rdn rId="0" localSheetId="14" customView="1" name="Z_57AB6574_63F2_40B5_BA02_4B403D8BA163_.wvu.PrintArea" hidden="1" oldHidden="1">
    <formula>'Head 022'!$A$1:$G$24</formula>
    <oldFormula>'Head 022'!$A$1:$G$24</oldFormula>
  </rdn>
  <rdn rId="0" localSheetId="14" customView="1" name="Z_57AB6574_63F2_40B5_BA02_4B403D8BA163_.wvu.Rows" hidden="1" oldHidden="1">
    <formula>'Head 022'!$1:$1</formula>
    <oldFormula>'Head 022'!$1:$1</oldFormula>
  </rdn>
  <rdn rId="0" localSheetId="14" customView="1" name="Z_57AB6574_63F2_40B5_BA02_4B403D8BA163_.wvu.Cols" hidden="1" oldHidden="1">
    <formula>'Head 022'!$C:$C,'Head 022'!$F:$F</formula>
    <oldFormula>'Head 022'!$C:$C,'Head 022'!$F:$F</oldFormula>
  </rdn>
  <rdn rId="0" localSheetId="15" customView="1" name="Z_57AB6574_63F2_40B5_BA02_4B403D8BA163_.wvu.PrintArea" hidden="1" oldHidden="1">
    <formula>'Head 023'!$A$1:$G$32</formula>
    <oldFormula>'Head 023'!$A$1:$G$32</oldFormula>
  </rdn>
  <rdn rId="0" localSheetId="15" customView="1" name="Z_57AB6574_63F2_40B5_BA02_4B403D8BA163_.wvu.PrintTitles" hidden="1" oldHidden="1">
    <formula>'Head 023'!$1:$2</formula>
    <oldFormula>'Head 023'!$1:$2</oldFormula>
  </rdn>
  <rdn rId="0" localSheetId="15" customView="1" name="Z_57AB6574_63F2_40B5_BA02_4B403D8BA163_.wvu.Cols" hidden="1" oldHidden="1">
    <formula>'Head 023'!$C:$C,'Head 023'!$F:$F</formula>
    <oldFormula>'Head 023'!$C:$C,'Head 023'!$F:$F</oldFormula>
  </rdn>
  <rdn rId="0" localSheetId="16" customView="1" name="Z_57AB6574_63F2_40B5_BA02_4B403D8BA163_.wvu.PrintArea" hidden="1" oldHidden="1">
    <formula>'Head 028'!$A$1:$G$18</formula>
    <oldFormula>'Head 028'!$A$1:$G$18</oldFormula>
  </rdn>
  <rdn rId="0" localSheetId="16" customView="1" name="Z_57AB6574_63F2_40B5_BA02_4B403D8BA163_.wvu.Rows" hidden="1" oldHidden="1">
    <formula>'Head 028'!$1:$1</formula>
    <oldFormula>'Head 028'!$1:$1</oldFormula>
  </rdn>
  <rdn rId="0" localSheetId="16" customView="1" name="Z_57AB6574_63F2_40B5_BA02_4B403D8BA163_.wvu.Cols" hidden="1" oldHidden="1">
    <formula>'Head 028'!$C:$C,'Head 028'!$F:$F</formula>
    <oldFormula>'Head 028'!$C:$C,'Head 028'!$F:$F</oldFormula>
  </rdn>
  <rdn rId="0" localSheetId="17" customView="1" name="Z_57AB6574_63F2_40B5_BA02_4B403D8BA163_.wvu.PrintArea" hidden="1" oldHidden="1">
    <formula>'Head 029'!$A$1:$H$21</formula>
    <oldFormula>'Head 029'!$A$1:$H$21</oldFormula>
  </rdn>
  <rdn rId="0" localSheetId="17" customView="1" name="Z_57AB6574_63F2_40B5_BA02_4B403D8BA163_.wvu.Cols" hidden="1" oldHidden="1">
    <formula>'Head 029'!$B:$B,'Head 029'!$E:$F</formula>
    <oldFormula>'Head 029'!$B:$B,'Head 029'!$E:$F</oldFormula>
  </rdn>
  <rdn rId="0" localSheetId="18" customView="1" name="Z_57AB6574_63F2_40B5_BA02_4B403D8BA163_.wvu.PrintArea" hidden="1" oldHidden="1">
    <formula>'Head 030'!$A$1:$G$34</formula>
    <oldFormula>'Head 030'!$A$1:$G$34</oldFormula>
  </rdn>
  <rdn rId="0" localSheetId="18" customView="1" name="Z_57AB6574_63F2_40B5_BA02_4B403D8BA163_.wvu.PrintTitles" hidden="1" oldHidden="1">
    <formula>'Head 030'!$1:$2</formula>
    <oldFormula>'Head 030'!$1:$2</oldFormula>
  </rdn>
  <rdn rId="0" localSheetId="18" customView="1" name="Z_57AB6574_63F2_40B5_BA02_4B403D8BA163_.wvu.Cols" hidden="1" oldHidden="1">
    <formula>'Head 030'!$C:$C,'Head 030'!$F:$F</formula>
    <oldFormula>'Head 030'!$C:$C,'Head 030'!$F:$F</oldFormula>
  </rdn>
  <rdn rId="0" localSheetId="19" customView="1" name="Z_57AB6574_63F2_40B5_BA02_4B403D8BA163_.wvu.PrintArea" hidden="1" oldHidden="1">
    <formula>'Head 031'!$A$1:$G$9</formula>
    <oldFormula>'Head 031'!$A$1:$G$9</oldFormula>
  </rdn>
  <rdn rId="0" localSheetId="19" customView="1" name="Z_57AB6574_63F2_40B5_BA02_4B403D8BA163_.wvu.Cols" hidden="1" oldHidden="1">
    <formula>'Head 031'!$C:$C,'Head 031'!$F:$F</formula>
    <oldFormula>'Head 031'!$C:$C,'Head 031'!$F:$F</oldFormula>
  </rdn>
  <rdn rId="0" localSheetId="20" customView="1" name="Z_57AB6574_63F2_40B5_BA02_4B403D8BA163_.wvu.PrintArea" hidden="1" oldHidden="1">
    <formula>'Head 032'!$A$1:$G$72</formula>
    <oldFormula>'Head 032'!$A$1:$G$72</oldFormula>
  </rdn>
  <rdn rId="0" localSheetId="20" customView="1" name="Z_57AB6574_63F2_40B5_BA02_4B403D8BA163_.wvu.PrintTitles" hidden="1" oldHidden="1">
    <formula>'Head 032'!$1:$2</formula>
    <oldFormula>'Head 032'!$1:$2</oldFormula>
  </rdn>
  <rdn rId="0" localSheetId="20" customView="1" name="Z_57AB6574_63F2_40B5_BA02_4B403D8BA163_.wvu.Cols" hidden="1" oldHidden="1">
    <formula>'Head 032'!$C:$C,'Head 032'!$F:$F</formula>
    <oldFormula>'Head 032'!$C:$C,'Head 032'!$F:$F</oldFormula>
  </rdn>
  <rdn rId="0" localSheetId="21" customView="1" name="Z_57AB6574_63F2_40B5_BA02_4B403D8BA163_.wvu.PrintArea" hidden="1" oldHidden="1">
    <formula>'Head 033'!$A$1:$G$14</formula>
    <oldFormula>'Head 033'!$A$1:$G$14</oldFormula>
  </rdn>
  <rdn rId="0" localSheetId="21" customView="1" name="Z_57AB6574_63F2_40B5_BA02_4B403D8BA163_.wvu.Rows" hidden="1" oldHidden="1">
    <formula>'Head 033'!$1:$1</formula>
    <oldFormula>'Head 033'!$1:$1</oldFormula>
  </rdn>
  <rdn rId="0" localSheetId="21" customView="1" name="Z_57AB6574_63F2_40B5_BA02_4B403D8BA163_.wvu.Cols" hidden="1" oldHidden="1">
    <formula>'Head 033'!$C:$C,'Head 033'!$F:$F</formula>
    <oldFormula>'Head 033'!$C:$C,'Head 033'!$F:$F</oldFormula>
  </rdn>
  <rdn rId="0" localSheetId="22" customView="1" name="Z_57AB6574_63F2_40B5_BA02_4B403D8BA163_.wvu.PrintArea" hidden="1" oldHidden="1">
    <formula>'Head 035'!$A$1:$H$60</formula>
    <oldFormula>'Head 035'!$A$1:$H$60</oldFormula>
  </rdn>
  <rdn rId="0" localSheetId="22" customView="1" name="Z_57AB6574_63F2_40B5_BA02_4B403D8BA163_.wvu.PrintTitles" hidden="1" oldHidden="1">
    <formula>'Head 035'!$1:$2</formula>
    <oldFormula>'Head 035'!$1:$2</oldFormula>
  </rdn>
  <rdn rId="0" localSheetId="22" customView="1" name="Z_57AB6574_63F2_40B5_BA02_4B403D8BA163_.wvu.Cols" hidden="1" oldHidden="1">
    <formula>'Head 035'!$B:$B,'Head 035'!$D:$D,'Head 035'!$G:$G</formula>
    <oldFormula>'Head 035'!$B:$B,'Head 035'!$D:$D,'Head 035'!$G:$G</oldFormula>
  </rdn>
  <rdn rId="0" localSheetId="23" customView="1" name="Z_57AB6574_63F2_40B5_BA02_4B403D8BA163_.wvu.PrintArea" hidden="1" oldHidden="1">
    <formula>'Head 037'!$A$1:$H$39</formula>
    <oldFormula>'Head 037'!$A$1:$H$39</oldFormula>
  </rdn>
  <rdn rId="0" localSheetId="23" customView="1" name="Z_57AB6574_63F2_40B5_BA02_4B403D8BA163_.wvu.Cols" hidden="1" oldHidden="1">
    <formula>'Head 037'!$B:$B,'Head 037'!$D:$D,'Head 037'!$G:$G</formula>
    <oldFormula>'Head 037'!$B:$B,'Head 037'!$D:$D,'Head 037'!$G:$G</oldFormula>
  </rdn>
  <rdn rId="0" localSheetId="24" customView="1" name="Z_57AB6574_63F2_40B5_BA02_4B403D8BA163_.wvu.PrintArea" hidden="1" oldHidden="1">
    <formula>'Head 038'!$A$1:$H$64</formula>
    <oldFormula>'Head 038'!$A$1:$H$64</oldFormula>
  </rdn>
  <rdn rId="0" localSheetId="24" customView="1" name="Z_57AB6574_63F2_40B5_BA02_4B403D8BA163_.wvu.PrintTitles" hidden="1" oldHidden="1">
    <formula>'Head 038'!$1:$2</formula>
    <oldFormula>'Head 038'!$1:$2</oldFormula>
  </rdn>
  <rdn rId="0" localSheetId="24" customView="1" name="Z_57AB6574_63F2_40B5_BA02_4B403D8BA163_.wvu.Cols" hidden="1" oldHidden="1">
    <formula>'Head 038'!$A:$A,'Head 038'!$D:$D,'Head 038'!$G:$G</formula>
    <oldFormula>'Head 038'!$A:$A,'Head 038'!$D:$D,'Head 038'!$G:$G</oldFormula>
  </rdn>
  <rdn rId="0" localSheetId="25" customView="1" name="Z_57AB6574_63F2_40B5_BA02_4B403D8BA163_.wvu.PrintArea" hidden="1" oldHidden="1">
    <formula>'Head 040'!$A$1:$H$11</formula>
    <oldFormula>'Head 040'!$A$1:$H$11</oldFormula>
  </rdn>
  <rdn rId="0" localSheetId="25" customView="1" name="Z_57AB6574_63F2_40B5_BA02_4B403D8BA163_.wvu.Cols" hidden="1" oldHidden="1">
    <formula>'Head 040'!$B:$B,'Head 040'!$D:$D,'Head 040'!$G:$G</formula>
    <oldFormula>'Head 040'!$B:$B,'Head 040'!$D:$D,'Head 040'!$G:$G</oldFormula>
  </rdn>
  <rdn rId="0" localSheetId="26" customView="1" name="Z_57AB6574_63F2_40B5_BA02_4B403D8BA163_.wvu.PrintArea" hidden="1" oldHidden="1">
    <formula>'Head 048'!$A$1:$G$14</formula>
    <oldFormula>'Head 048'!$A$1:$G$14</oldFormula>
  </rdn>
  <rdn rId="0" localSheetId="26" customView="1" name="Z_57AB6574_63F2_40B5_BA02_4B403D8BA163_.wvu.Cols" hidden="1" oldHidden="1">
    <formula>'Head 048'!$C:$C,'Head 048'!$F:$F</formula>
    <oldFormula>'Head 048'!$C:$C,'Head 048'!$F:$F</oldFormula>
  </rdn>
  <rdn rId="0" localSheetId="27" customView="1" name="Z_57AB6574_63F2_40B5_BA02_4B403D8BA163_.wvu.PrintArea" hidden="1" oldHidden="1">
    <formula>'Head 049'!$A$1:$G$12</formula>
    <oldFormula>'Head 049'!$A$1:$G$12</oldFormula>
  </rdn>
  <rdn rId="0" localSheetId="27" customView="1" name="Z_57AB6574_63F2_40B5_BA02_4B403D8BA163_.wvu.Rows" hidden="1" oldHidden="1">
    <formula>'Head 049'!$1:$1</formula>
    <oldFormula>'Head 049'!$1:$1</oldFormula>
  </rdn>
  <rdn rId="0" localSheetId="27" customView="1" name="Z_57AB6574_63F2_40B5_BA02_4B403D8BA163_.wvu.Cols" hidden="1" oldHidden="1">
    <formula>'Head 049'!$C:$C,'Head 049'!$F:$F</formula>
    <oldFormula>'Head 049'!$C:$C,'Head 049'!$F:$F</oldFormula>
  </rdn>
  <rdn rId="0" localSheetId="28" customView="1" name="Z_57AB6574_63F2_40B5_BA02_4B403D8BA163_.wvu.PrintArea" hidden="1" oldHidden="1">
    <formula>'Head 051'!$A$1:$G$11</formula>
    <oldFormula>'Head 051'!$A$1:$G$11</oldFormula>
  </rdn>
  <rdn rId="0" localSheetId="28" customView="1" name="Z_57AB6574_63F2_40B5_BA02_4B403D8BA163_.wvu.Rows" hidden="1" oldHidden="1">
    <formula>'Head 051'!$1:$1</formula>
    <oldFormula>'Head 051'!$1:$1</oldFormula>
  </rdn>
  <rdn rId="0" localSheetId="28" customView="1" name="Z_57AB6574_63F2_40B5_BA02_4B403D8BA163_.wvu.Cols" hidden="1" oldHidden="1">
    <formula>'Head 051'!$C:$C,'Head 051'!$F:$F</formula>
    <oldFormula>'Head 051'!$C:$C,'Head 051'!$F:$F</oldFormula>
  </rdn>
  <rdn rId="0" localSheetId="29" customView="1" name="Z_57AB6574_63F2_40B5_BA02_4B403D8BA163_.wvu.PrintArea" hidden="1" oldHidden="1">
    <formula>'Head 053'!$A$1:$G$10</formula>
    <oldFormula>'Head 053'!$A$1:$G$10</oldFormula>
  </rdn>
  <rdn rId="0" localSheetId="29" customView="1" name="Z_57AB6574_63F2_40B5_BA02_4B403D8BA163_.wvu.Rows" hidden="1" oldHidden="1">
    <formula>'Head 053'!$1:$1</formula>
    <oldFormula>'Head 053'!$1:$1</oldFormula>
  </rdn>
  <rdn rId="0" localSheetId="29" customView="1" name="Z_57AB6574_63F2_40B5_BA02_4B403D8BA163_.wvu.Cols" hidden="1" oldHidden="1">
    <formula>'Head 053'!$C:$C,'Head 053'!$F:$F</formula>
    <oldFormula>'Head 053'!$C:$C,'Head 053'!$F:$F</oldFormula>
  </rdn>
  <rdn rId="0" localSheetId="30" customView="1" name="Z_57AB6574_63F2_40B5_BA02_4B403D8BA163_.wvu.PrintArea" hidden="1" oldHidden="1">
    <formula>'Head 054'!$A$1:$F$22</formula>
    <oldFormula>'Head 054'!$A$1:$F$22</oldFormula>
  </rdn>
  <rdn rId="0" localSheetId="30" customView="1" name="Z_57AB6574_63F2_40B5_BA02_4B403D8BA163_.wvu.Rows" hidden="1" oldHidden="1">
    <formula>'Head 054'!$1:$1</formula>
    <oldFormula>'Head 054'!$1:$1</oldFormula>
  </rdn>
  <rdn rId="0" localSheetId="30" customView="1" name="Z_57AB6574_63F2_40B5_BA02_4B403D8BA163_.wvu.Cols" hidden="1" oldHidden="1">
    <formula>'Head 054'!$E:$E</formula>
    <oldFormula>'Head 054'!$E:$E</oldFormula>
  </rdn>
  <rdn rId="0" localSheetId="31" customView="1" name="Z_57AB6574_63F2_40B5_BA02_4B403D8BA163_.wvu.PrintArea" hidden="1" oldHidden="1">
    <formula>'Head 056'!$A$1:$H$48</formula>
    <oldFormula>'Head 056'!$A$1:$H$48</oldFormula>
  </rdn>
  <rdn rId="0" localSheetId="31" customView="1" name="Z_57AB6574_63F2_40B5_BA02_4B403D8BA163_.wvu.Rows" hidden="1" oldHidden="1">
    <formula>'Head 056'!$28:$36</formula>
    <oldFormula>'Head 056'!$28:$36</oldFormula>
  </rdn>
  <rdn rId="0" localSheetId="31" customView="1" name="Z_57AB6574_63F2_40B5_BA02_4B403D8BA163_.wvu.Cols" hidden="1" oldHidden="1">
    <formula>'Head 056'!$C:$C,'Head 056'!$F:$F</formula>
    <oldFormula>'Head 056'!$C:$C,'Head 056'!$F:$F</oldFormula>
  </rdn>
  <rdn rId="0" localSheetId="32" customView="1" name="Z_57AB6574_63F2_40B5_BA02_4B403D8BA163_.wvu.PrintArea" hidden="1" oldHidden="1">
    <formula>'Head 057'!$A$1:$G$26</formula>
    <oldFormula>'Head 057'!$A$1:$G$26</oldFormula>
  </rdn>
  <rdn rId="0" localSheetId="32" customView="1" name="Z_57AB6574_63F2_40B5_BA02_4B403D8BA163_.wvu.PrintTitles" hidden="1" oldHidden="1">
    <formula>'Head 057'!$1:$2</formula>
    <oldFormula>'Head 057'!$1:$2</oldFormula>
  </rdn>
  <rdn rId="0" localSheetId="32" customView="1" name="Z_57AB6574_63F2_40B5_BA02_4B403D8BA163_.wvu.Cols" hidden="1" oldHidden="1">
    <formula>'Head 057'!$C:$C,'Head 057'!$F:$F</formula>
    <oldFormula>'Head 057'!$C:$C,'Head 057'!$F:$F</oldFormula>
  </rdn>
  <rdn rId="0" localSheetId="33" customView="1" name="Z_57AB6574_63F2_40B5_BA02_4B403D8BA163_.wvu.PrintArea" hidden="1" oldHidden="1">
    <formula>'Head 058'!$A$1:$G$33</formula>
    <oldFormula>'Head 058'!$A$1:$G$33</oldFormula>
  </rdn>
  <rdn rId="0" localSheetId="33" customView="1" name="Z_57AB6574_63F2_40B5_BA02_4B403D8BA163_.wvu.PrintTitles" hidden="1" oldHidden="1">
    <formula>'Head 058'!$1:$2</formula>
    <oldFormula>'Head 058'!$1:$2</oldFormula>
  </rdn>
  <rdn rId="0" localSheetId="33" customView="1" name="Z_57AB6574_63F2_40B5_BA02_4B403D8BA163_.wvu.Rows" hidden="1" oldHidden="1">
    <formula>'Head 058'!$36:$45</formula>
    <oldFormula>'Head 058'!$36:$45</oldFormula>
  </rdn>
  <rdn rId="0" localSheetId="33" customView="1" name="Z_57AB6574_63F2_40B5_BA02_4B403D8BA163_.wvu.Cols" hidden="1" oldHidden="1">
    <formula>'Head 058'!$C:$C,'Head 058'!$F:$F</formula>
    <oldFormula>'Head 058'!$C:$C,'Head 058'!$F:$F</oldFormula>
  </rdn>
  <rdn rId="0" localSheetId="34" customView="1" name="Z_57AB6574_63F2_40B5_BA02_4B403D8BA163_.wvu.PrintArea" hidden="1" oldHidden="1">
    <formula>'Head 060'!$A$1:$G$13</formula>
    <oldFormula>'Head 060'!$A$1:$G$13</oldFormula>
  </rdn>
  <rdn rId="0" localSheetId="34" customView="1" name="Z_57AB6574_63F2_40B5_BA02_4B403D8BA163_.wvu.Rows" hidden="1" oldHidden="1">
    <formula>'Head 060'!$1:$1</formula>
    <oldFormula>'Head 060'!$1:$1</oldFormula>
  </rdn>
  <rdn rId="0" localSheetId="34" customView="1" name="Z_57AB6574_63F2_40B5_BA02_4B403D8BA163_.wvu.Cols" hidden="1" oldHidden="1">
    <formula>'Head 060'!$C:$C,'Head 060'!$F:$F</formula>
    <oldFormula>'Head 060'!$C:$C,'Head 060'!$F:$F</oldFormula>
  </rdn>
  <rdn rId="0" localSheetId="35" customView="1" name="Z_57AB6574_63F2_40B5_BA02_4B403D8BA163_.wvu.PrintArea" hidden="1" oldHidden="1">
    <formula>'Head 065'!$A$1:$G$30</formula>
    <oldFormula>'Head 065'!$A$1:$G$30</oldFormula>
  </rdn>
  <rdn rId="0" localSheetId="35" customView="1" name="Z_57AB6574_63F2_40B5_BA02_4B403D8BA163_.wvu.Cols" hidden="1" oldHidden="1">
    <formula>'Head 065'!$C:$C,'Head 065'!$F:$F</formula>
    <oldFormula>'Head 065'!$C:$C,'Head 065'!$F:$F</oldFormula>
  </rdn>
  <rdn rId="0" localSheetId="36" customView="1" name="Z_57AB6574_63F2_40B5_BA02_4B403D8BA163_.wvu.PrintArea" hidden="1" oldHidden="1">
    <formula>'Head 70'!$A$1:$G$11</formula>
    <oldFormula>'Head 70'!$A$1:$G$11</oldFormula>
  </rdn>
  <rdn rId="0" localSheetId="36" customView="1" name="Z_57AB6574_63F2_40B5_BA02_4B403D8BA163_.wvu.Rows" hidden="1" oldHidden="1">
    <formula>'Head 70'!$1:$1</formula>
    <oldFormula>'Head 70'!$1:$1</oldFormula>
  </rdn>
  <rdn rId="0" localSheetId="36" customView="1" name="Z_57AB6574_63F2_40B5_BA02_4B403D8BA163_.wvu.Cols" hidden="1" oldHidden="1">
    <formula>'Head 70'!$C:$C,'Head 70'!$F:$F</formula>
    <oldFormula>'Head 70'!$C:$C,'Head 70'!$F:$F</oldFormula>
  </rdn>
  <rdn rId="0" localSheetId="37" customView="1" name="Z_57AB6574_63F2_40B5_BA02_4B403D8BA163_.wvu.PrintArea" hidden="1" oldHidden="1">
    <formula>'Head 072'!$A$1:$G$9</formula>
    <oldFormula>'Head 072'!$A$1:$G$9</oldFormula>
  </rdn>
  <rdn rId="0" localSheetId="37" customView="1" name="Z_57AB6574_63F2_40B5_BA02_4B403D8BA163_.wvu.Rows" hidden="1" oldHidden="1">
    <formula>'Head 072'!$1:$1</formula>
    <oldFormula>'Head 072'!$1:$1</oldFormula>
  </rdn>
  <rdn rId="0" localSheetId="37" customView="1" name="Z_57AB6574_63F2_40B5_BA02_4B403D8BA163_.wvu.Cols" hidden="1" oldHidden="1">
    <formula>'Head 072'!$C:$C,'Head 072'!$F:$F</formula>
    <oldFormula>'Head 072'!$C:$C,'Head 072'!$F:$F</oldFormula>
  </rdn>
  <rdn rId="0" localSheetId="38" customView="1" name="Z_57AB6574_63F2_40B5_BA02_4B403D8BA163_.wvu.PrintArea" hidden="1" oldHidden="1">
    <formula>'Head 073'!$A$1:$G$33</formula>
    <oldFormula>'Head 073'!$A$1:$G$33</oldFormula>
  </rdn>
  <rdn rId="0" localSheetId="38" customView="1" name="Z_57AB6574_63F2_40B5_BA02_4B403D8BA163_.wvu.PrintTitles" hidden="1" oldHidden="1">
    <formula>'Head 073'!$1:$2</formula>
    <oldFormula>'Head 073'!$1:$2</oldFormula>
  </rdn>
  <rdn rId="0" localSheetId="38" customView="1" name="Z_57AB6574_63F2_40B5_BA02_4B403D8BA163_.wvu.Cols" hidden="1" oldHidden="1">
    <formula>'Head 073'!$C:$C,'Head 073'!$F:$F,'Head 073'!$H:$H</formula>
    <oldFormula>'Head 073'!$C:$C,'Head 073'!$F:$F,'Head 073'!$H:$H</oldFormula>
  </rdn>
  <rdn rId="0" localSheetId="39" customView="1" name="Z_57AB6574_63F2_40B5_BA02_4B403D8BA163_.wvu.PrintArea" hidden="1" oldHidden="1">
    <formula>'Head 074'!$A$1:$G$11</formula>
    <oldFormula>'Head 074'!$A$1:$G$11</oldFormula>
  </rdn>
  <rdn rId="0" localSheetId="39" customView="1" name="Z_57AB6574_63F2_40B5_BA02_4B403D8BA163_.wvu.Rows" hidden="1" oldHidden="1">
    <formula>'Head 074'!$1:$1</formula>
    <oldFormula>'Head 074'!$1:$1</oldFormula>
  </rdn>
  <rdn rId="0" localSheetId="39" customView="1" name="Z_57AB6574_63F2_40B5_BA02_4B403D8BA163_.wvu.Cols" hidden="1" oldHidden="1">
    <formula>'Head 074'!$C:$C,'Head 074'!$F:$F</formula>
    <oldFormula>'Head 074'!$C:$C,'Head 074'!$F:$F</oldFormula>
  </rdn>
  <rdn rId="0" localSheetId="40" customView="1" name="Z_57AB6574_63F2_40B5_BA02_4B403D8BA163_.wvu.PrintArea" hidden="1" oldHidden="1">
    <formula>'Head 007 - Capex'!$A$1:$G$8</formula>
    <oldFormula>'Head 007 - Capex'!$A$1:$G$8</oldFormula>
  </rdn>
  <rdn rId="0" localSheetId="40" customView="1" name="Z_57AB6574_63F2_40B5_BA02_4B403D8BA163_.wvu.Cols" hidden="1" oldHidden="1">
    <formula>'Head 007 - Capex'!$C:$C,'Head 007 - Capex'!$F:$F</formula>
    <oldFormula>'Head 007 - Capex'!$C:$C,'Head 007 - Capex'!$F:$F</oldFormula>
  </rdn>
  <rdn rId="0" localSheetId="41" customView="1" name="Z_57AB6574_63F2_40B5_BA02_4B403D8BA163_.wvu.PrintArea" hidden="1" oldHidden="1">
    <formula>'Head 021 - Capex'!$A$1:$G$13</formula>
    <oldFormula>'Head 021 - Capex'!$A$1:$G$13</oldFormula>
  </rdn>
  <rdn rId="0" localSheetId="41" customView="1" name="Z_57AB6574_63F2_40B5_BA02_4B403D8BA163_.wvu.Rows" hidden="1" oldHidden="1">
    <formula>'Head 021 - Capex'!$1:$1</formula>
    <oldFormula>'Head 021 - Capex'!$1:$1</oldFormula>
  </rdn>
  <rdn rId="0" localSheetId="41" customView="1" name="Z_57AB6574_63F2_40B5_BA02_4B403D8BA163_.wvu.Cols" hidden="1" oldHidden="1">
    <formula>'Head 021 - Capex'!$C:$C,'Head 021 - Capex'!$F:$F</formula>
    <oldFormula>'Head 021 - Capex'!$C:$C,'Head 021 - Capex'!$F:$F</oldFormula>
  </rdn>
  <rdn rId="0" localSheetId="42" customView="1" name="Z_57AB6574_63F2_40B5_BA02_4B403D8BA163_.wvu.PrintArea" hidden="1" oldHidden="1">
    <formula>'Head 023 - Capex'!$A$1:$G$9</formula>
    <oldFormula>'Head 023 - Capex'!$A$1:$G$9</oldFormula>
  </rdn>
  <rdn rId="0" localSheetId="42" customView="1" name="Z_57AB6574_63F2_40B5_BA02_4B403D8BA163_.wvu.Rows" hidden="1" oldHidden="1">
    <formula>'Head 023 - Capex'!$1:$1</formula>
    <oldFormula>'Head 023 - Capex'!$1:$1</oldFormula>
  </rdn>
  <rdn rId="0" localSheetId="42" customView="1" name="Z_57AB6574_63F2_40B5_BA02_4B403D8BA163_.wvu.Cols" hidden="1" oldHidden="1">
    <formula>'Head 023 - Capex'!$C:$C,'Head 023 - Capex'!$F:$F</formula>
    <oldFormula>'Head 023 - Capex'!$C:$C,'Head 023 - Capex'!$F:$F</oldFormula>
  </rdn>
  <rdn rId="0" localSheetId="43" customView="1" name="Z_57AB6574_63F2_40B5_BA02_4B403D8BA163_.wvu.PrintArea" hidden="1" oldHidden="1">
    <formula>'Head 029 - Capex '!$A$1:$I$20</formula>
    <oldFormula>'Head 029 - Capex '!$A$1:$I$20</oldFormula>
  </rdn>
  <rdn rId="0" localSheetId="43" customView="1" name="Z_57AB6574_63F2_40B5_BA02_4B403D8BA163_.wvu.Cols" hidden="1" oldHidden="1">
    <formula>'Head 029 - Capex '!$B:$B,'Head 029 - Capex '!$D:$D,'Head 029 - Capex '!$F:$F,'Head 029 - Capex '!$H:$H</formula>
    <oldFormula>'Head 029 - Capex '!$B:$B,'Head 029 - Capex '!$D:$D,'Head 029 - Capex '!$F:$F,'Head 029 - Capex '!$H:$H</oldFormula>
  </rdn>
  <rdn rId="0" localSheetId="44" customView="1" name="Z_57AB6574_63F2_40B5_BA02_4B403D8BA163_.wvu.PrintArea" hidden="1" oldHidden="1">
    <formula>'Head 032 - Capex'!$A$1:$G$20</formula>
    <oldFormula>'Head 032 - Capex'!$A$1:$G$20</oldFormula>
  </rdn>
  <rdn rId="0" localSheetId="44" customView="1" name="Z_57AB6574_63F2_40B5_BA02_4B403D8BA163_.wvu.PrintTitles" hidden="1" oldHidden="1">
    <formula>'Head 032 - Capex'!$1:$2</formula>
    <oldFormula>'Head 032 - Capex'!$1:$2</oldFormula>
  </rdn>
  <rdn rId="0" localSheetId="44" customView="1" name="Z_57AB6574_63F2_40B5_BA02_4B403D8BA163_.wvu.Cols" hidden="1" oldHidden="1">
    <formula>'Head 032 - Capex'!$C:$C,'Head 032 - Capex'!$F:$F</formula>
    <oldFormula>'Head 032 - Capex'!$C:$C,'Head 032 - Capex'!$F:$F</oldFormula>
  </rdn>
  <rdn rId="0" localSheetId="45" customView="1" name="Z_57AB6574_63F2_40B5_BA02_4B403D8BA163_.wvu.PrintArea" hidden="1" oldHidden="1">
    <formula>'Head 033 - Capex'!$A$1:$G$21</formula>
    <oldFormula>'Head 033 - Capex'!$A$1:$G$21</oldFormula>
  </rdn>
  <rdn rId="0" localSheetId="45" customView="1" name="Z_57AB6574_63F2_40B5_BA02_4B403D8BA163_.wvu.Rows" hidden="1" oldHidden="1">
    <formula>'Head 033 - Capex'!$1:$1</formula>
    <oldFormula>'Head 033 - Capex'!$1:$1</oldFormula>
  </rdn>
  <rdn rId="0" localSheetId="45" customView="1" name="Z_57AB6574_63F2_40B5_BA02_4B403D8BA163_.wvu.Cols" hidden="1" oldHidden="1">
    <formula>'Head 033 - Capex'!$C:$C,'Head 033 - Capex'!$F:$F</formula>
    <oldFormula>'Head 033 - Capex'!$C:$C,'Head 033 - Capex'!$F:$F</oldFormula>
  </rdn>
  <rdn rId="0" localSheetId="46" customView="1" name="Z_57AB6574_63F2_40B5_BA02_4B403D8BA163_.wvu.PrintArea" hidden="1" oldHidden="1">
    <formula>'Head 038 - Capex'!$A$1:$H$19</formula>
    <oldFormula>'Head 038 - Capex'!$A$1:$H$19</oldFormula>
  </rdn>
  <rdn rId="0" localSheetId="46" customView="1" name="Z_57AB6574_63F2_40B5_BA02_4B403D8BA163_.wvu.Rows" hidden="1" oldHidden="1">
    <formula>'Head 038 - Capex'!$1:$1</formula>
    <oldFormula>'Head 038 - Capex'!$1:$1</oldFormula>
  </rdn>
  <rdn rId="0" localSheetId="46" customView="1" name="Z_57AB6574_63F2_40B5_BA02_4B403D8BA163_.wvu.Cols" hidden="1" oldHidden="1">
    <formula>'Head 038 - Capex'!$B:$B,'Head 038 - Capex'!$D:$D,'Head 038 - Capex'!$G:$G</formula>
    <oldFormula>'Head 038 - Capex'!$B:$B,'Head 038 - Capex'!$D:$D,'Head 038 - Capex'!$G:$G</oldFormula>
  </rdn>
  <rdn rId="0" localSheetId="47" customView="1" name="Z_57AB6574_63F2_40B5_BA02_4B403D8BA163_.wvu.PrintArea" hidden="1" oldHidden="1">
    <formula>'Head 040 - Capex'!$A$1:$G$10</formula>
    <oldFormula>'Head 040 - Capex'!$A$1:$G$10</oldFormula>
  </rdn>
  <rdn rId="0" localSheetId="47" customView="1" name="Z_57AB6574_63F2_40B5_BA02_4B403D8BA163_.wvu.Cols" hidden="1" oldHidden="1">
    <formula>'Head 040 - Capex'!$C:$C,'Head 040 - Capex'!$F:$F</formula>
    <oldFormula>'Head 040 - Capex'!$C:$C,'Head 040 - Capex'!$F:$F</oldFormula>
  </rdn>
  <rdn rId="0" localSheetId="48" customView="1" name="Z_57AB6574_63F2_40B5_BA02_4B403D8BA163_.wvu.PrintArea" hidden="1" oldHidden="1">
    <formula>'Head 056 - Capex'!$A$1:$G$11</formula>
    <oldFormula>'Head 056 - Capex'!$A$1:$G$11</oldFormula>
  </rdn>
  <rdn rId="0" localSheetId="48" customView="1" name="Z_57AB6574_63F2_40B5_BA02_4B403D8BA163_.wvu.Rows" hidden="1" oldHidden="1">
    <formula>'Head 056 - Capex'!$13:$62</formula>
    <oldFormula>'Head 056 - Capex'!$13:$62</oldFormula>
  </rdn>
  <rdn rId="0" localSheetId="48" customView="1" name="Z_57AB6574_63F2_40B5_BA02_4B403D8BA163_.wvu.Cols" hidden="1" oldHidden="1">
    <formula>'Head 056 - Capex'!$C:$C,'Head 056 - Capex'!$F:$F</formula>
    <oldFormula>'Head 056 - Capex'!$C:$C,'Head 056 - Capex'!$F:$F</oldFormula>
  </rdn>
  <rdn rId="0" localSheetId="49" customView="1" name="Z_57AB6574_63F2_40B5_BA02_4B403D8BA163_.wvu.PrintArea" hidden="1" oldHidden="1">
    <formula>'Head 073 - Capex'!$A$1:$G$11</formula>
    <oldFormula>'Head 073 - Capex'!$A$1:$G$11</oldFormula>
  </rdn>
  <rdn rId="0" localSheetId="49" customView="1" name="Z_57AB6574_63F2_40B5_BA02_4B403D8BA163_.wvu.Rows" hidden="1" oldHidden="1">
    <formula>'Head 073 - Capex'!$1:$1</formula>
    <oldFormula>'Head 073 - Capex'!$1:$1</oldFormula>
  </rdn>
  <rdn rId="0" localSheetId="49" customView="1" name="Z_57AB6574_63F2_40B5_BA02_4B403D8BA163_.wvu.Cols" hidden="1" oldHidden="1">
    <formula>'Head 073 - Capex'!$C:$C,'Head 073 - Capex'!$F:$F,'Head 073 - Capex'!$H:$H</formula>
    <oldFormula>'Head 073 - Capex'!$C:$C,'Head 073 - Capex'!$F:$F,'Head 073 - Capex'!$H:$H</oldFormula>
  </rdn>
  <rdn rId="0" localSheetId="50" customView="1" name="Z_57AB6574_63F2_40B5_BA02_4B403D8BA163_.wvu.PrintArea" hidden="1" oldHidden="1">
    <formula>AMMC!$A$1:$G$13</formula>
    <oldFormula>AMMC!$A$1:$G$13</oldFormula>
  </rdn>
  <rdn rId="0" localSheetId="50" customView="1" name="Z_57AB6574_63F2_40B5_BA02_4B403D8BA163_.wvu.PrintTitles" hidden="1" oldHidden="1">
    <formula>AMMC!$1:$2</formula>
    <oldFormula>AMMC!$1:$2</oldFormula>
  </rdn>
  <rdn rId="0" localSheetId="50" customView="1" name="Z_57AB6574_63F2_40B5_BA02_4B403D8BA163_.wvu.Cols" hidden="1" oldHidden="1">
    <formula>AMMC!$C:$C,AMMC!$F:$F</formula>
    <oldFormula>AMMC!$C:$C,AMMC!$F:$F</oldFormula>
  </rdn>
  <rdn rId="0" localSheetId="51" customView="1" name="Z_57AB6574_63F2_40B5_BA02_4B403D8BA163_.wvu.PrintArea" hidden="1" oldHidden="1">
    <formula>'Broadcasting Corp.'!$A$1:$G$52</formula>
    <oldFormula>'Broadcasting Corp.'!$A$1:$G$52</oldFormula>
  </rdn>
  <rdn rId="0" localSheetId="51" customView="1" name="Z_57AB6574_63F2_40B5_BA02_4B403D8BA163_.wvu.PrintTitles" hidden="1" oldHidden="1">
    <formula>'Broadcasting Corp.'!$1:$2</formula>
    <oldFormula>'Broadcasting Corp.'!$1:$2</oldFormula>
  </rdn>
  <rdn rId="0" localSheetId="51" customView="1" name="Z_57AB6574_63F2_40B5_BA02_4B403D8BA163_.wvu.Cols" hidden="1" oldHidden="1">
    <formula>'Broadcasting Corp.'!$C:$C,'Broadcasting Corp.'!$F:$F</formula>
    <oldFormula>'Broadcasting Corp.'!$C:$C,'Broadcasting Corp.'!$F:$F</oldFormula>
  </rdn>
  <rdn rId="0" localSheetId="52" customView="1" name="Z_57AB6574_63F2_40B5_BA02_4B403D8BA163_.wvu.PrintArea" hidden="1" oldHidden="1">
    <formula>DPMR!$A$1:$G$22</formula>
    <oldFormula>DPMR!$A$1:$G$22</oldFormula>
  </rdn>
  <rdn rId="0" localSheetId="52" customView="1" name="Z_57AB6574_63F2_40B5_BA02_4B403D8BA163_.wvu.Rows" hidden="1" oldHidden="1">
    <formula>DPMR!$1:$1</formula>
    <oldFormula>DPMR!$1:$1</oldFormula>
  </rdn>
  <rdn rId="0" localSheetId="52" customView="1" name="Z_57AB6574_63F2_40B5_BA02_4B403D8BA163_.wvu.Cols" hidden="1" oldHidden="1">
    <formula>DPMR!$C:$C,DPMR!$F:$F</formula>
    <oldFormula>DPMR!$C:$C,DPMR!$F:$F</oldFormula>
  </rdn>
  <rdn rId="0" localSheetId="53" customView="1" name="Z_57AB6574_63F2_40B5_BA02_4B403D8BA163_.wvu.PrintArea" hidden="1" oldHidden="1">
    <formula>DRA!$A$1:$G$627</formula>
    <oldFormula>DRA!$A$1:$G$627</oldFormula>
  </rdn>
  <rdn rId="0" localSheetId="53" customView="1" name="Z_57AB6574_63F2_40B5_BA02_4B403D8BA163_.wvu.PrintTitles" hidden="1" oldHidden="1">
    <formula>DRA!$1:$2</formula>
    <oldFormula>DRA!$1:$2</oldFormula>
  </rdn>
  <rdn rId="0" localSheetId="53" customView="1" name="Z_57AB6574_63F2_40B5_BA02_4B403D8BA163_.wvu.Cols" hidden="1" oldHidden="1">
    <formula>DRA!$C:$C,DRA!$F:$F</formula>
    <oldFormula>DRA!$C:$C,DRA!$F:$F</oldFormula>
  </rdn>
  <rdn rId="0" localSheetId="53" customView="1" name="Z_57AB6574_63F2_40B5_BA02_4B403D8BA163_.wvu.FilterData" hidden="1" oldHidden="1">
    <formula>DRA!$A$1:$G$626</formula>
    <oldFormula>DRA!$A$1:$G$626</oldFormula>
  </rdn>
  <rdn rId="0" localSheetId="54" customView="1" name="Z_57AB6574_63F2_40B5_BA02_4B403D8BA163_.wvu.PrintArea" hidden="1" oldHidden="1">
    <formula>NHIA!$A$1:$G$13</formula>
    <oldFormula>NHIA!$A$1:$G$13</oldFormula>
  </rdn>
  <rdn rId="0" localSheetId="54" customView="1" name="Z_57AB6574_63F2_40B5_BA02_4B403D8BA163_.wvu.Rows" hidden="1" oldHidden="1">
    <formula>NHIA!$1:$1</formula>
    <oldFormula>NHIA!$1:$1</oldFormula>
  </rdn>
  <rdn rId="0" localSheetId="54" customView="1" name="Z_57AB6574_63F2_40B5_BA02_4B403D8BA163_.wvu.Cols" hidden="1" oldHidden="1">
    <formula>NHIA!$C:$C,NHIA!$F:$F</formula>
    <oldFormula>NHIA!$C:$C,NHIA!$F:$F</oldFormula>
  </rdn>
  <rdn rId="0" localSheetId="55" customView="1" name="Z_57AB6574_63F2_40B5_BA02_4B403D8BA163_.wvu.PrintArea" hidden="1" oldHidden="1">
    <formula>NSA!$A$1:$G$13</formula>
    <oldFormula>NSA!$A$1:$G$13</oldFormula>
  </rdn>
  <rdn rId="0" localSheetId="55" customView="1" name="Z_57AB6574_63F2_40B5_BA02_4B403D8BA163_.wvu.Rows" hidden="1" oldHidden="1">
    <formula>NSA!$1:$1</formula>
    <oldFormula>NSA!$1:$1</oldFormula>
  </rdn>
  <rdn rId="0" localSheetId="55" customView="1" name="Z_57AB6574_63F2_40B5_BA02_4B403D8BA163_.wvu.Cols" hidden="1" oldHidden="1">
    <formula>NSA!$C:$C,NSA!$F:$F</formula>
    <oldFormula>NSA!$C:$C,NSA!$F:$F</oldFormula>
  </rdn>
  <rdn rId="0" localSheetId="56" customView="1" name="Z_57AB6574_63F2_40B5_BA02_4B403D8BA163_.wvu.PrintArea" hidden="1" oldHidden="1">
    <formula>'UB '!$A$1:$G$325</formula>
    <oldFormula>'UB '!$A$1:$G$325</oldFormula>
  </rdn>
  <rdn rId="0" localSheetId="56" customView="1" name="Z_57AB6574_63F2_40B5_BA02_4B403D8BA163_.wvu.PrintTitles" hidden="1" oldHidden="1">
    <formula>'UB '!$1:$2</formula>
    <oldFormula>'UB '!$1:$2</oldFormula>
  </rdn>
  <rdn rId="0" localSheetId="56" customView="1" name="Z_57AB6574_63F2_40B5_BA02_4B403D8BA163_.wvu.Cols" hidden="1" oldHidden="1">
    <formula>'UB '!$C:$C,'UB '!$F:$F</formula>
    <oldFormula>'UB '!$C:$C,'UB '!$F:$F</oldFormula>
  </rdn>
  <rdn rId="0" localSheetId="56" customView="1" name="Z_57AB6574_63F2_40B5_BA02_4B403D8BA163_.wvu.FilterData" hidden="1" oldHidden="1">
    <formula>'UB '!$A$1:$G$325</formula>
    <oldFormula>'UB '!$A$1:$G$325</oldFormula>
  </rdn>
  <rdn rId="0" localSheetId="57" customView="1" name="Z_57AB6574_63F2_40B5_BA02_4B403D8BA163_.wvu.PrintArea" hidden="1" oldHidden="1">
    <formula>BTVI!$A$1:$G$31</formula>
    <oldFormula>BTVI!$A$1:$G$31</oldFormula>
  </rdn>
  <rdn rId="0" localSheetId="57" customView="1" name="Z_57AB6574_63F2_40B5_BA02_4B403D8BA163_.wvu.PrintTitles" hidden="1" oldHidden="1">
    <formula>BTVI!$1:$2</formula>
    <oldFormula>BTVI!$1:$2</oldFormula>
  </rdn>
  <rdn rId="0" localSheetId="57" customView="1" name="Z_57AB6574_63F2_40B5_BA02_4B403D8BA163_.wvu.Cols" hidden="1" oldHidden="1">
    <formula>BTVI!$C:$C,BTVI!$F:$F</formula>
    <oldFormula>BTVI!$C:$C,BTVI!$F:$F</oldFormula>
  </rdn>
  <rdn rId="0" localSheetId="58" customView="1" name="Z_57AB6574_63F2_40B5_BA02_4B403D8BA163_.wvu.PrintArea" hidden="1" oldHidden="1">
    <formula>BAIC!$A$1:$G$24</formula>
    <oldFormula>BAIC!$A$1:$G$24</oldFormula>
  </rdn>
  <rdn rId="0" localSheetId="58" customView="1" name="Z_57AB6574_63F2_40B5_BA02_4B403D8BA163_.wvu.Rows" hidden="1" oldHidden="1">
    <formula>BAIC!$1:$1</formula>
    <oldFormula>BAIC!$1:$1</oldFormula>
  </rdn>
  <rdn rId="0" localSheetId="58" customView="1" name="Z_57AB6574_63F2_40B5_BA02_4B403D8BA163_.wvu.Cols" hidden="1" oldHidden="1">
    <formula>BAIC!$C:$C,BAIC!$F:$F</formula>
    <oldFormula>BAIC!$C:$C,BAIC!$F:$F</oldFormula>
  </rdn>
  <rdn rId="0" localSheetId="59" customView="1" name="Z_57AB6574_63F2_40B5_BA02_4B403D8BA163_.wvu.PrintArea" hidden="1" oldHidden="1">
    <formula>NFS!$A$1:$G$88</formula>
    <oldFormula>NFS!$A$1:$G$88</oldFormula>
  </rdn>
  <rdn rId="0" localSheetId="59" customView="1" name="Z_57AB6574_63F2_40B5_BA02_4B403D8BA163_.wvu.PrintTitles" hidden="1" oldHidden="1">
    <formula>NFS!$1:$2</formula>
    <oldFormula>NFS!$1:$2</oldFormula>
  </rdn>
  <rdn rId="0" localSheetId="59" customView="1" name="Z_57AB6574_63F2_40B5_BA02_4B403D8BA163_.wvu.Cols" hidden="1" oldHidden="1">
    <formula>NFS!$C:$C,NFS!$F:$F</formula>
    <oldFormula>NFS!$C:$C,NFS!$F:$F</oldFormula>
  </rdn>
  <rdn rId="0" localSheetId="60" customView="1" name="Z_57AB6574_63F2_40B5_BA02_4B403D8BA163_.wvu.PrintArea" hidden="1" oldHidden="1">
    <formula>'Hotel Corp.'!$A$1:$G$10</formula>
    <oldFormula>'Hotel Corp.'!$A$1:$G$10</oldFormula>
  </rdn>
  <rdn rId="0" localSheetId="60" customView="1" name="Z_57AB6574_63F2_40B5_BA02_4B403D8BA163_.wvu.Rows" hidden="1" oldHidden="1">
    <formula>'Hotel Corp.'!$1:$1</formula>
    <oldFormula>'Hotel Corp.'!$1:$1</oldFormula>
  </rdn>
  <rdn rId="0" localSheetId="60" customView="1" name="Z_57AB6574_63F2_40B5_BA02_4B403D8BA163_.wvu.Cols" hidden="1" oldHidden="1">
    <formula>'Hotel Corp.'!$C:$C,'Hotel Corp.'!$F:$F</formula>
    <oldFormula>'Hotel Corp.'!$C:$C,'Hotel Corp.'!$F:$F</oldFormula>
  </rdn>
  <rdn rId="0" localSheetId="61" customView="1" name="Z_57AB6574_63F2_40B5_BA02_4B403D8BA163_.wvu.PrintArea" hidden="1" oldHidden="1">
    <formula>'Straw Market Auth.'!$A$1:$G$64</formula>
    <oldFormula>'Straw Market Auth.'!$A$1:$G$64</oldFormula>
  </rdn>
  <rdn rId="0" localSheetId="61" customView="1" name="Z_57AB6574_63F2_40B5_BA02_4B403D8BA163_.wvu.PrintTitles" hidden="1" oldHidden="1">
    <formula>'Straw Market Auth.'!$1:$2</formula>
    <oldFormula>'Straw Market Auth.'!$1:$2</oldFormula>
  </rdn>
  <rdn rId="0" localSheetId="61" customView="1" name="Z_57AB6574_63F2_40B5_BA02_4B403D8BA163_.wvu.Cols" hidden="1" oldHidden="1">
    <formula>'Straw Market Auth.'!$C:$C,'Straw Market Auth.'!$F:$F</formula>
    <oldFormula>'Straw Market Auth.'!$C:$C,'Straw Market Auth.'!$F:$F</oldFormula>
  </rdn>
  <rdn rId="0" localSheetId="62" customView="1" name="Z_57AB6574_63F2_40B5_BA02_4B403D8BA163_.wvu.PrintArea" hidden="1" oldHidden="1">
    <formula>Bahamasair!$A$1:$G$216</formula>
    <oldFormula>Bahamasair!$A$1:$G$216</oldFormula>
  </rdn>
  <rdn rId="0" localSheetId="62" customView="1" name="Z_57AB6574_63F2_40B5_BA02_4B403D8BA163_.wvu.PrintTitles" hidden="1" oldHidden="1">
    <formula>Bahamasair!$1:$2</formula>
    <oldFormula>Bahamasair!$1:$2</oldFormula>
  </rdn>
  <rdn rId="0" localSheetId="62" customView="1" name="Z_57AB6574_63F2_40B5_BA02_4B403D8BA163_.wvu.Cols" hidden="1" oldHidden="1">
    <formula>Bahamasair!$C:$C,Bahamasair!$F:$F</formula>
    <oldFormula>Bahamasair!$C:$C,Bahamasair!$F:$F</oldFormula>
  </rdn>
  <rdn rId="0" localSheetId="63" customView="1" name="Z_57AB6574_63F2_40B5_BA02_4B403D8BA163_.wvu.PrintArea" hidden="1" oldHidden="1">
    <formula>BAMSI!$A$1:$G$21</formula>
    <oldFormula>BAMSI!$A$1:$G$21</oldFormula>
  </rdn>
  <rdn rId="0" localSheetId="63" customView="1" name="Z_57AB6574_63F2_40B5_BA02_4B403D8BA163_.wvu.Rows" hidden="1" oldHidden="1">
    <formula>BAMSI!$1:$1</formula>
    <oldFormula>BAMSI!$1:$1</oldFormula>
  </rdn>
  <rdn rId="0" localSheetId="63" customView="1" name="Z_57AB6574_63F2_40B5_BA02_4B403D8BA163_.wvu.Cols" hidden="1" oldHidden="1">
    <formula>BAMSI!$C:$C,BAMSI!$F:$F</formula>
    <oldFormula>BAMSI!$C:$C,BAMSI!$F:$F</oldFormula>
  </rdn>
  <rdn rId="0" localSheetId="64" customView="1" name="Z_57AB6574_63F2_40B5_BA02_4B403D8BA163_.wvu.PrintArea" hidden="1" oldHidden="1">
    <formula>BPPBA!$A$1:$G$12</formula>
    <oldFormula>BPPBA!$A$1:$G$12</oldFormula>
  </rdn>
  <rdn rId="0" localSheetId="64" customView="1" name="Z_57AB6574_63F2_40B5_BA02_4B403D8BA163_.wvu.Rows" hidden="1" oldHidden="1">
    <formula>BPPBA!$1:$1</formula>
    <oldFormula>BPPBA!$1:$1</oldFormula>
  </rdn>
  <rdn rId="0" localSheetId="64" customView="1" name="Z_57AB6574_63F2_40B5_BA02_4B403D8BA163_.wvu.Cols" hidden="1" oldHidden="1">
    <formula>BPPBA!$C:$C,BPPBA!$F:$F</formula>
    <oldFormula>BPPBA!$C:$C,BPPBA!$F:$F</oldFormula>
  </rdn>
  <rdn rId="0" localSheetId="65" customView="1" name="Z_57AB6574_63F2_40B5_BA02_4B403D8BA163_.wvu.PrintArea" hidden="1" oldHidden="1">
    <formula>PHA!$A$1:$G$35</formula>
    <oldFormula>PHA!$A$1:$G$35</oldFormula>
  </rdn>
  <rdn rId="0" localSheetId="65" customView="1" name="Z_57AB6574_63F2_40B5_BA02_4B403D8BA163_.wvu.Rows" hidden="1" oldHidden="1">
    <formula>PHA!$1:$1</formula>
    <oldFormula>PHA!$1:$1</oldFormula>
  </rdn>
  <rdn rId="0" localSheetId="65" customView="1" name="Z_57AB6574_63F2_40B5_BA02_4B403D8BA163_.wvu.Cols" hidden="1" oldHidden="1">
    <formula>PHA!$C:$C,PHA!$F:$F</formula>
    <oldFormula>PHA!$C:$C,PHA!$F:$F</oldFormula>
  </rdn>
  <rdn rId="0" localSheetId="66" customView="1" name="Z_57AB6574_63F2_40B5_BA02_4B403D8BA163_.wvu.PrintArea" hidden="1" oldHidden="1">
    <formula>'Airport Authority'!$A$1:$G$51</formula>
    <oldFormula>'Airport Authority'!$A$1:$G$51</oldFormula>
  </rdn>
  <rdn rId="0" localSheetId="66" customView="1" name="Z_57AB6574_63F2_40B5_BA02_4B403D8BA163_.wvu.PrintTitles" hidden="1" oldHidden="1">
    <formula>'Airport Authority'!$1:$2</formula>
    <oldFormula>'Airport Authority'!$1:$2</oldFormula>
  </rdn>
  <rdn rId="0" localSheetId="66" customView="1" name="Z_57AB6574_63F2_40B5_BA02_4B403D8BA163_.wvu.Cols" hidden="1" oldHidden="1">
    <formula>'Airport Authority'!$C:$C,'Airport Authority'!$F:$F</formula>
    <oldFormula>'Airport Authority'!$C:$C,'Airport Authority'!$F:$F</oldFormula>
  </rdn>
  <rdn rId="0" localSheetId="67" customView="1" name="Z_57AB6574_63F2_40B5_BA02_4B403D8BA163_.wvu.PrintArea" hidden="1" oldHidden="1">
    <formula>WSC!$A$1:$G$12</formula>
    <oldFormula>WSC!$A$1:$G$12</oldFormula>
  </rdn>
  <rdn rId="0" localSheetId="67" customView="1" name="Z_57AB6574_63F2_40B5_BA02_4B403D8BA163_.wvu.Rows" hidden="1" oldHidden="1">
    <formula>WSC!$1:$1</formula>
    <oldFormula>WSC!$1:$1</oldFormula>
  </rdn>
  <rdn rId="0" localSheetId="67" customView="1" name="Z_57AB6574_63F2_40B5_BA02_4B403D8BA163_.wvu.Cols" hidden="1" oldHidden="1">
    <formula>WSC!$C:$C,WSC!$F:$F</formula>
    <oldFormula>WSC!$C:$C,WSC!$F:$F</oldFormula>
  </rdn>
  <rcv guid="{57AB6574-63F2-40B5-BA02-4B403D8BA163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92" sId="56">
    <nc r="B13" t="inlineStr">
      <is>
        <t>N/A</t>
      </is>
    </nc>
  </rcc>
  <rcc rId="2593" sId="56" odxf="1" dxf="1">
    <nc r="B14" t="inlineStr">
      <is>
        <t>N/A</t>
      </is>
    </nc>
    <odxf>
      <font>
        <sz val="10"/>
      </font>
      <numFmt numFmtId="0" formatCode="General"/>
      <alignment wrapText="0" readingOrder="0"/>
    </odxf>
    <ndxf>
      <font>
        <sz val="10"/>
        <color auto="1"/>
      </font>
      <numFmt numFmtId="30" formatCode="@"/>
      <alignment wrapText="1" readingOrder="0"/>
    </ndxf>
  </rcc>
  <rcc rId="2594" sId="56" odxf="1" dxf="1">
    <nc r="B15" t="inlineStr">
      <is>
        <t>N/A</t>
      </is>
    </nc>
    <odxf>
      <font>
        <sz val="10"/>
      </font>
      <numFmt numFmtId="0" formatCode="General"/>
      <alignment wrapText="0" readingOrder="0"/>
    </odxf>
    <ndxf>
      <font>
        <sz val="10"/>
        <color auto="1"/>
      </font>
      <numFmt numFmtId="30" formatCode="@"/>
      <alignment wrapText="1" readingOrder="0"/>
    </ndxf>
  </rcc>
  <rcc rId="2595" sId="56" odxf="1" dxf="1">
    <nc r="B16" t="inlineStr">
      <is>
        <t>N/A</t>
      </is>
    </nc>
    <odxf>
      <font>
        <sz val="10"/>
      </font>
      <numFmt numFmtId="0" formatCode="General"/>
      <alignment wrapText="0" readingOrder="0"/>
    </odxf>
    <ndxf>
      <font>
        <sz val="10"/>
        <color auto="1"/>
      </font>
      <numFmt numFmtId="30" formatCode="@"/>
      <alignment wrapText="1" readingOrder="0"/>
    </ndxf>
  </rcc>
  <rcc rId="2596" sId="56">
    <nc r="B108" t="inlineStr">
      <is>
        <t>N/A</t>
      </is>
    </nc>
  </rcc>
  <rcc rId="2597" sId="56">
    <nc r="B129" t="inlineStr">
      <is>
        <t>N/A</t>
      </is>
    </nc>
  </rcc>
  <rcc rId="2598" sId="56">
    <nc r="B133" t="inlineStr">
      <is>
        <t>N/A</t>
      </is>
    </nc>
  </rcc>
  <rcc rId="2599" sId="56">
    <nc r="B154" t="inlineStr">
      <is>
        <t>N/A</t>
      </is>
    </nc>
  </rcc>
  <rcc rId="2600" sId="56">
    <nc r="B156" t="inlineStr">
      <is>
        <t>N/A</t>
      </is>
    </nc>
  </rcc>
  <rcc rId="2601" sId="56">
    <nc r="B183" t="inlineStr">
      <is>
        <t>N/A</t>
      </is>
    </nc>
  </rcc>
  <rcc rId="2602" sId="56">
    <nc r="B184" t="inlineStr">
      <is>
        <t>N/A</t>
      </is>
    </nc>
  </rcc>
  <rcc rId="2603" sId="56">
    <nc r="B238" t="inlineStr">
      <is>
        <t>N/A</t>
      </is>
    </nc>
  </rcc>
  <rcc rId="2604" sId="56">
    <nc r="B254" t="inlineStr">
      <is>
        <t>N/A</t>
      </is>
    </nc>
  </rcc>
  <rcc rId="2605" sId="56">
    <nc r="B256" t="inlineStr">
      <is>
        <t>N/A</t>
      </is>
    </nc>
  </rcc>
  <rcc rId="2606" sId="56">
    <nc r="B257" t="inlineStr">
      <is>
        <t>N/A</t>
      </is>
    </nc>
  </rcc>
  <rcc rId="2607" sId="56">
    <nc r="B277" t="inlineStr">
      <is>
        <t>N/A</t>
      </is>
    </nc>
  </rcc>
  <rcc rId="2608" sId="56">
    <nc r="B286" t="inlineStr">
      <is>
        <t>N/A</t>
      </is>
    </nc>
  </rcc>
  <rcc rId="2609" sId="56">
    <oc r="B288" t="inlineStr">
      <is>
        <t>Rolle, Melvin J.</t>
      </is>
    </oc>
    <nc r="B288" t="inlineStr">
      <is>
        <t>N/A</t>
      </is>
    </nc>
  </rcc>
  <rcc rId="2610" sId="56">
    <nc r="B289" t="inlineStr">
      <is>
        <t>N/A</t>
      </is>
    </nc>
  </rcc>
  <rcc rId="2611" sId="56">
    <nc r="B291" t="inlineStr">
      <is>
        <t>N/A</t>
      </is>
    </nc>
  </rcc>
  <rcmt sheetId="56" cell="G10" guid="{00000000-0000-0000-0000-000000000000}" action="delete" author="Robyn Allen"/>
  <rcmt sheetId="56" cell="G18" guid="{00000000-0000-0000-0000-000000000000}" action="delete" author="Robyn Allen"/>
  <rcmt sheetId="56" cell="G24" guid="{00000000-0000-0000-0000-000000000000}" action="delete" author="Robyn Allen"/>
  <rcmt sheetId="56" cell="G26" guid="{00000000-0000-0000-0000-000000000000}" action="delete" author="Robyn Allen"/>
  <rcmt sheetId="56" cell="G33" guid="{00000000-0000-0000-0000-000000000000}" action="delete" author="Robyn Allen"/>
  <rcmt sheetId="56" cell="G76" guid="{00000000-0000-0000-0000-000000000000}" action="delete" author="Robyn Allen"/>
  <rcmt sheetId="56" cell="G83" guid="{00000000-0000-0000-0000-000000000000}" action="delete" author="Robyn Allen"/>
  <rcmt sheetId="56" cell="G88" guid="{00000000-0000-0000-0000-000000000000}" action="delete" author="Robyn Allen"/>
  <rcmt sheetId="56" cell="G101" guid="{00000000-0000-0000-0000-000000000000}" action="delete" author="Robyn Allen"/>
  <rcmt sheetId="56" cell="G110" guid="{00000000-0000-0000-0000-000000000000}" action="delete" author="Robyn Allen"/>
  <rcmt sheetId="56" cell="G121" guid="{00000000-0000-0000-0000-000000000000}" action="delete" author="Robyn Allen"/>
  <rcmt sheetId="56" cell="G138" guid="{00000000-0000-0000-0000-000000000000}" action="delete" author="Robyn Allen"/>
  <rcmt sheetId="56" cell="G147" guid="{00000000-0000-0000-0000-000000000000}" action="delete" author="Robyn Allen"/>
  <rcmt sheetId="56" cell="G159" guid="{00000000-0000-0000-0000-000000000000}" action="delete" author="Robyn Allen"/>
  <rcmt sheetId="56" cell="G162" guid="{00000000-0000-0000-0000-000000000000}" action="delete" author="Robyn Allen"/>
  <rcmt sheetId="56" cell="G166" guid="{00000000-0000-0000-0000-000000000000}" action="delete" author="Robyn Allen"/>
  <rcmt sheetId="56" cell="G169" guid="{00000000-0000-0000-0000-000000000000}" action="delete" author="Robyn Allen"/>
  <rcmt sheetId="56" cell="G176" guid="{00000000-0000-0000-0000-000000000000}" action="delete" author="Robyn Allen"/>
  <rcmt sheetId="56" cell="G187" guid="{00000000-0000-0000-0000-000000000000}" action="delete" author="Robyn Allen"/>
  <rcmt sheetId="56" cell="G196" guid="{00000000-0000-0000-0000-000000000000}" action="delete" author="Robyn Allen"/>
  <rcmt sheetId="56" cell="G229" guid="{00000000-0000-0000-0000-000000000000}" action="delete" author="Robyn Allen"/>
  <rcmt sheetId="56" cell="G239" guid="{00000000-0000-0000-0000-000000000000}" action="delete" author="Robyn Allen"/>
  <rcmt sheetId="56" cell="G247" guid="{00000000-0000-0000-0000-000000000000}" action="delete" author="Robyn Allen"/>
  <rcmt sheetId="56" cell="G252" guid="{00000000-0000-0000-0000-000000000000}" action="delete" author="Robyn Allen"/>
  <rcmt sheetId="56" cell="G262" guid="{00000000-0000-0000-0000-000000000000}" action="delete" author="Robyn Allen"/>
  <rcmt sheetId="56" cell="G278" guid="{00000000-0000-0000-0000-000000000000}" action="delete" author="Robyn Allen"/>
  <rcmt sheetId="56" cell="G284" guid="{00000000-0000-0000-0000-000000000000}" action="delete" author="Robyn Allen"/>
  <rcmt sheetId="56" cell="G306" guid="{00000000-0000-0000-0000-000000000000}" action="delete" author="Robyn Allen"/>
  <rcmt sheetId="56" cell="G312" guid="{00000000-0000-0000-0000-000000000000}" action="delete" author="Robyn Allen"/>
  <rcc rId="2612" sId="59">
    <nc r="B12" t="inlineStr">
      <is>
        <t>N/A</t>
      </is>
    </nc>
  </rcc>
  <rcc rId="2613" sId="59">
    <nc r="B20" t="inlineStr">
      <is>
        <t>N/A</t>
      </is>
    </nc>
  </rcc>
  <rcc rId="2614" sId="59">
    <nc r="B23" t="inlineStr">
      <is>
        <t>N/A</t>
      </is>
    </nc>
  </rcc>
  <rcc rId="2615" sId="59">
    <nc r="B26" t="inlineStr">
      <is>
        <t>N/A</t>
      </is>
    </nc>
  </rcc>
  <rcc rId="2616" sId="59">
    <nc r="B27" t="inlineStr">
      <is>
        <t>N/A</t>
      </is>
    </nc>
  </rcc>
  <rcc rId="2617" sId="59">
    <nc r="B37" t="inlineStr">
      <is>
        <t>N/A</t>
      </is>
    </nc>
  </rcc>
  <rcc rId="2618" sId="59">
    <nc r="B39" t="inlineStr">
      <is>
        <t>N/A</t>
      </is>
    </nc>
  </rcc>
  <rcc rId="2619" sId="59">
    <nc r="B41" t="inlineStr">
      <is>
        <t>N/A</t>
      </is>
    </nc>
  </rcc>
  <rcc rId="2620" sId="59">
    <nc r="B42" t="inlineStr">
      <is>
        <t>N/A</t>
      </is>
    </nc>
  </rcc>
  <rcc rId="2621" sId="59">
    <nc r="B46" t="inlineStr">
      <is>
        <t>N/A</t>
      </is>
    </nc>
  </rcc>
  <rcmt sheetId="59" cell="B83" guid="{00000000-0000-0000-0000-000000000000}" action="delete" author="Robyn Allen"/>
  <rcc rId="2622" sId="59">
    <oc r="B83" t="inlineStr">
      <is>
        <t>To be Determined</t>
      </is>
    </oc>
    <nc r="B83" t="inlineStr">
      <is>
        <t>N/A</t>
      </is>
    </nc>
  </rcc>
  <rcmt sheetId="59" cell="B12" guid="{00000000-0000-0000-0000-000000000000}" action="delete" author="Robyn Allen"/>
  <rcmt sheetId="59" cell="B20" guid="{00000000-0000-0000-0000-000000000000}" action="delete" author="Robyn Allen"/>
  <rcmt sheetId="59" cell="B23" guid="{00000000-0000-0000-0000-000000000000}" action="delete" author="Robyn Allen"/>
  <rcmt sheetId="59" cell="B26" guid="{00000000-0000-0000-0000-000000000000}" action="delete" author="Robyn Allen"/>
  <rcmt sheetId="59" cell="B37" guid="{00000000-0000-0000-0000-000000000000}" action="delete" author="Robyn Allen"/>
  <rcmt sheetId="59" cell="B39" guid="{00000000-0000-0000-0000-000000000000}" action="delete" author="Robyn Allen"/>
  <rcmt sheetId="59" cell="B41" guid="{00000000-0000-0000-0000-000000000000}" action="delete" author="Robyn Allen"/>
  <rcmt sheetId="59" cell="B42" guid="{00000000-0000-0000-0000-000000000000}" action="delete" author="Robyn Allen"/>
  <rcmt sheetId="59" cell="B46" guid="{00000000-0000-0000-0000-000000000000}" action="delete" author="Robyn Allen"/>
  <rcmt sheetId="58" cell="B9" guid="{CB3860B2-CAAC-40B7-956C-9ABFE1FF5369}" author="Robyn Allen" newLength="28"/>
  <rcv guid="{57AB6574-63F2-40B5-BA02-4B403D8BA163}" action="delete"/>
  <rdn rId="0" localSheetId="1" customView="1" name="Z_57AB6574_63F2_40B5_BA02_4B403D8BA163_.wvu.PrintTitles" hidden="1" oldHidden="1">
    <formula>Summary!$2:$2</formula>
    <oldFormula>Summary!$2:$2</oldFormula>
  </rdn>
  <rdn rId="0" localSheetId="2" customView="1" name="Z_57AB6574_63F2_40B5_BA02_4B403D8BA163_.wvu.PrintArea" hidden="1" oldHidden="1">
    <formula>'Arrears-Various'!$A$2:$E$19</formula>
    <oldFormula>'Arrears-Various'!$A$2:$E$19</oldFormula>
  </rdn>
  <rdn rId="0" localSheetId="2" customView="1" name="Z_57AB6574_63F2_40B5_BA02_4B403D8BA163_.wvu.Cols" hidden="1" oldHidden="1">
    <formula>'Arrears-Various'!$C:$C,'Arrears-Various'!$F:$F</formula>
    <oldFormula>'Arrears-Various'!$C:$C,'Arrears-Various'!$F:$F</oldFormula>
  </rdn>
  <rdn rId="0" localSheetId="3" customView="1" name="Z_57AB6574_63F2_40B5_BA02_4B403D8BA163_.wvu.PrintArea" hidden="1" oldHidden="1">
    <formula>'Head 001'!$A$1:$G$17</formula>
    <oldFormula>'Head 001'!$A$1:$G$17</oldFormula>
  </rdn>
  <rdn rId="0" localSheetId="3" customView="1" name="Z_57AB6574_63F2_40B5_BA02_4B403D8BA163_.wvu.Rows" hidden="1" oldHidden="1">
    <formula>'Head 001'!$19:$28</formula>
    <oldFormula>'Head 001'!$19:$28</oldFormula>
  </rdn>
  <rdn rId="0" localSheetId="3" customView="1" name="Z_57AB6574_63F2_40B5_BA02_4B403D8BA163_.wvu.Cols" hidden="1" oldHidden="1">
    <formula>'Head 001'!$C:$C,'Head 001'!$F:$F</formula>
    <oldFormula>'Head 001'!$C:$C,'Head 001'!$F:$F</oldFormula>
  </rdn>
  <rdn rId="0" localSheetId="4" customView="1" name="Z_57AB6574_63F2_40B5_BA02_4B403D8BA163_.wvu.PrintArea" hidden="1" oldHidden="1">
    <formula>'Head 003'!$A$1:$G$11</formula>
    <oldFormula>'Head 003'!$A$1:$G$11</oldFormula>
  </rdn>
  <rdn rId="0" localSheetId="4" customView="1" name="Z_57AB6574_63F2_40B5_BA02_4B403D8BA163_.wvu.Cols" hidden="1" oldHidden="1">
    <formula>'Head 003'!$C:$C,'Head 003'!$F:$F</formula>
    <oldFormula>'Head 003'!$C:$C,'Head 003'!$F:$F</oldFormula>
  </rdn>
  <rdn rId="0" localSheetId="5" customView="1" name="Z_57AB6574_63F2_40B5_BA02_4B403D8BA163_.wvu.PrintArea" hidden="1" oldHidden="1">
    <formula>'Head 005'!$A$1:$G$60</formula>
    <oldFormula>'Head 005'!$A$1:$G$60</oldFormula>
  </rdn>
  <rdn rId="0" localSheetId="5" customView="1" name="Z_57AB6574_63F2_40B5_BA02_4B403D8BA163_.wvu.PrintTitles" hidden="1" oldHidden="1">
    <formula>'Head 005'!$1:$2</formula>
    <oldFormula>'Head 005'!$1:$2</oldFormula>
  </rdn>
  <rdn rId="0" localSheetId="5" customView="1" name="Z_57AB6574_63F2_40B5_BA02_4B403D8BA163_.wvu.Cols" hidden="1" oldHidden="1">
    <formula>'Head 005'!$C:$C,'Head 005'!$F:$F</formula>
    <oldFormula>'Head 005'!$C:$C,'Head 005'!$F:$F</oldFormula>
  </rdn>
  <rdn rId="0" localSheetId="5" customView="1" name="Z_57AB6574_63F2_40B5_BA02_4B403D8BA163_.wvu.FilterData" hidden="1" oldHidden="1">
    <formula>'Head 005'!$A$6:$G$60</formula>
    <oldFormula>'Head 005'!$A$6:$G$60</oldFormula>
  </rdn>
  <rdn rId="0" localSheetId="6" customView="1" name="Z_57AB6574_63F2_40B5_BA02_4B403D8BA163_.wvu.PrintArea" hidden="1" oldHidden="1">
    <formula>'Head 006'!$A$1:$G$12</formula>
    <oldFormula>'Head 006'!$A$1:$G$12</oldFormula>
  </rdn>
  <rdn rId="0" localSheetId="6" customView="1" name="Z_57AB6574_63F2_40B5_BA02_4B403D8BA163_.wvu.Cols" hidden="1" oldHidden="1">
    <formula>'Head 006'!$C:$C,'Head 006'!$F:$F</formula>
    <oldFormula>'Head 006'!$C:$C,'Head 006'!$F:$F</oldFormula>
  </rdn>
  <rdn rId="0" localSheetId="7" customView="1" name="Z_57AB6574_63F2_40B5_BA02_4B403D8BA163_.wvu.PrintArea" hidden="1" oldHidden="1">
    <formula>'Head 007'!$A$1:$G$51</formula>
    <oldFormula>'Head 007'!$A$1:$G$51</oldFormula>
  </rdn>
  <rdn rId="0" localSheetId="7" customView="1" name="Z_57AB6574_63F2_40B5_BA02_4B403D8BA163_.wvu.PrintTitles" hidden="1" oldHidden="1">
    <formula>'Head 007'!$1:$2</formula>
    <oldFormula>'Head 007'!$1:$2</oldFormula>
  </rdn>
  <rdn rId="0" localSheetId="7" customView="1" name="Z_57AB6574_63F2_40B5_BA02_4B403D8BA163_.wvu.Cols" hidden="1" oldHidden="1">
    <formula>'Head 007'!$C:$C,'Head 007'!$F:$F</formula>
    <oldFormula>'Head 007'!$C:$C,'Head 007'!$F:$F</oldFormula>
  </rdn>
  <rdn rId="0" localSheetId="8" customView="1" name="Z_57AB6574_63F2_40B5_BA02_4B403D8BA163_.wvu.PrintArea" hidden="1" oldHidden="1">
    <formula>'Head 010'!$A$1:$H$29</formula>
    <oldFormula>'Head 010'!$A$1:$H$29</oldFormula>
  </rdn>
  <rdn rId="0" localSheetId="8" customView="1" name="Z_57AB6574_63F2_40B5_BA02_4B403D8BA163_.wvu.PrintTitles" hidden="1" oldHidden="1">
    <formula>'Head 010'!$1:$2</formula>
    <oldFormula>'Head 010'!$1:$2</oldFormula>
  </rdn>
  <rdn rId="0" localSheetId="8" customView="1" name="Z_57AB6574_63F2_40B5_BA02_4B403D8BA163_.wvu.Cols" hidden="1" oldHidden="1">
    <formula>'Head 010'!$B:$B,'Head 010'!$D:$D,'Head 010'!$G:$G</formula>
    <oldFormula>'Head 010'!$B:$B,'Head 010'!$D:$D,'Head 010'!$G:$G</oldFormula>
  </rdn>
  <rdn rId="0" localSheetId="9" customView="1" name="Z_57AB6574_63F2_40B5_BA02_4B403D8BA163_.wvu.PrintArea" hidden="1" oldHidden="1">
    <formula>'Head 012'!$A$1:$G$10</formula>
    <oldFormula>'Head 012'!$A$1:$G$10</oldFormula>
  </rdn>
  <rdn rId="0" localSheetId="9" customView="1" name="Z_57AB6574_63F2_40B5_BA02_4B403D8BA163_.wvu.Rows" hidden="1" oldHidden="1">
    <formula>'Head 012'!$10:$13</formula>
    <oldFormula>'Head 012'!$10:$13</oldFormula>
  </rdn>
  <rdn rId="0" localSheetId="9" customView="1" name="Z_57AB6574_63F2_40B5_BA02_4B403D8BA163_.wvu.Cols" hidden="1" oldHidden="1">
    <formula>'Head 012'!$C:$C,'Head 012'!$F:$F</formula>
    <oldFormula>'Head 012'!$C:$C,'Head 012'!$F:$F</oldFormula>
  </rdn>
  <rdn rId="0" localSheetId="10" customView="1" name="Z_57AB6574_63F2_40B5_BA02_4B403D8BA163_.wvu.PrintArea" hidden="1" oldHidden="1">
    <formula>'Head 013'!$A$1:$G$15</formula>
    <oldFormula>'Head 013'!$A$1:$G$15</oldFormula>
  </rdn>
  <rdn rId="0" localSheetId="10" customView="1" name="Z_57AB6574_63F2_40B5_BA02_4B403D8BA163_.wvu.Cols" hidden="1" oldHidden="1">
    <formula>'Head 013'!$C:$C,'Head 013'!$F:$F</formula>
    <oldFormula>'Head 013'!$C:$C,'Head 013'!$F:$F</oldFormula>
  </rdn>
  <rdn rId="0" localSheetId="11" customView="1" name="Z_57AB6574_63F2_40B5_BA02_4B403D8BA163_.wvu.PrintArea" hidden="1" oldHidden="1">
    <formula>'Head 018'!$A$1:$H$30</formula>
    <oldFormula>'Head 018'!$A$1:$H$30</oldFormula>
  </rdn>
  <rdn rId="0" localSheetId="11" customView="1" name="Z_57AB6574_63F2_40B5_BA02_4B403D8BA163_.wvu.PrintTitles" hidden="1" oldHidden="1">
    <formula>'Head 018'!$1:$2</formula>
    <oldFormula>'Head 018'!$1:$2</oldFormula>
  </rdn>
  <rdn rId="0" localSheetId="11" customView="1" name="Z_57AB6574_63F2_40B5_BA02_4B403D8BA163_.wvu.Cols" hidden="1" oldHidden="1">
    <formula>'Head 018'!$B:$B,'Head 018'!$D:$D,'Head 018'!$G:$G</formula>
    <oldFormula>'Head 018'!$B:$B,'Head 018'!$D:$D,'Head 018'!$G:$G</oldFormula>
  </rdn>
  <rdn rId="0" localSheetId="12" customView="1" name="Z_57AB6574_63F2_40B5_BA02_4B403D8BA163_.wvu.PrintArea" hidden="1" oldHidden="1">
    <formula>'Head 019'!$A$1:$G$8</formula>
    <oldFormula>'Head 019'!$A$1:$G$8</oldFormula>
  </rdn>
  <rdn rId="0" localSheetId="12" customView="1" name="Z_57AB6574_63F2_40B5_BA02_4B403D8BA163_.wvu.Cols" hidden="1" oldHidden="1">
    <formula>'Head 019'!$C:$C,'Head 019'!$F:$F</formula>
    <oldFormula>'Head 019'!$C:$C,'Head 019'!$F:$F</oldFormula>
  </rdn>
  <rdn rId="0" localSheetId="13" customView="1" name="Z_57AB6574_63F2_40B5_BA02_4B403D8BA163_.wvu.PrintArea" hidden="1" oldHidden="1">
    <formula>'Head 021'!$A$1:$G$16</formula>
    <oldFormula>'Head 021'!$A$1:$G$16</oldFormula>
  </rdn>
  <rdn rId="0" localSheetId="13" customView="1" name="Z_57AB6574_63F2_40B5_BA02_4B403D8BA163_.wvu.Rows" hidden="1" oldHidden="1">
    <formula>'Head 021'!$1:$1</formula>
    <oldFormula>'Head 021'!$1:$1</oldFormula>
  </rdn>
  <rdn rId="0" localSheetId="13" customView="1" name="Z_57AB6574_63F2_40B5_BA02_4B403D8BA163_.wvu.Cols" hidden="1" oldHidden="1">
    <formula>'Head 021'!$C:$C,'Head 021'!$F:$F</formula>
    <oldFormula>'Head 021'!$C:$C,'Head 021'!$F:$F</oldFormula>
  </rdn>
  <rdn rId="0" localSheetId="14" customView="1" name="Z_57AB6574_63F2_40B5_BA02_4B403D8BA163_.wvu.PrintArea" hidden="1" oldHidden="1">
    <formula>'Head 022'!$A$1:$G$24</formula>
    <oldFormula>'Head 022'!$A$1:$G$24</oldFormula>
  </rdn>
  <rdn rId="0" localSheetId="14" customView="1" name="Z_57AB6574_63F2_40B5_BA02_4B403D8BA163_.wvu.Rows" hidden="1" oldHidden="1">
    <formula>'Head 022'!$1:$1</formula>
    <oldFormula>'Head 022'!$1:$1</oldFormula>
  </rdn>
  <rdn rId="0" localSheetId="14" customView="1" name="Z_57AB6574_63F2_40B5_BA02_4B403D8BA163_.wvu.Cols" hidden="1" oldHidden="1">
    <formula>'Head 022'!$C:$C,'Head 022'!$F:$F</formula>
    <oldFormula>'Head 022'!$C:$C,'Head 022'!$F:$F</oldFormula>
  </rdn>
  <rdn rId="0" localSheetId="15" customView="1" name="Z_57AB6574_63F2_40B5_BA02_4B403D8BA163_.wvu.PrintArea" hidden="1" oldHidden="1">
    <formula>'Head 023'!$A$1:$G$32</formula>
    <oldFormula>'Head 023'!$A$1:$G$32</oldFormula>
  </rdn>
  <rdn rId="0" localSheetId="15" customView="1" name="Z_57AB6574_63F2_40B5_BA02_4B403D8BA163_.wvu.PrintTitles" hidden="1" oldHidden="1">
    <formula>'Head 023'!$1:$2</formula>
    <oldFormula>'Head 023'!$1:$2</oldFormula>
  </rdn>
  <rdn rId="0" localSheetId="15" customView="1" name="Z_57AB6574_63F2_40B5_BA02_4B403D8BA163_.wvu.Cols" hidden="1" oldHidden="1">
    <formula>'Head 023'!$C:$C,'Head 023'!$F:$F</formula>
    <oldFormula>'Head 023'!$C:$C,'Head 023'!$F:$F</oldFormula>
  </rdn>
  <rdn rId="0" localSheetId="16" customView="1" name="Z_57AB6574_63F2_40B5_BA02_4B403D8BA163_.wvu.PrintArea" hidden="1" oldHidden="1">
    <formula>'Head 028'!$A$1:$G$18</formula>
    <oldFormula>'Head 028'!$A$1:$G$18</oldFormula>
  </rdn>
  <rdn rId="0" localSheetId="16" customView="1" name="Z_57AB6574_63F2_40B5_BA02_4B403D8BA163_.wvu.Rows" hidden="1" oldHidden="1">
    <formula>'Head 028'!$1:$1</formula>
    <oldFormula>'Head 028'!$1:$1</oldFormula>
  </rdn>
  <rdn rId="0" localSheetId="16" customView="1" name="Z_57AB6574_63F2_40B5_BA02_4B403D8BA163_.wvu.Cols" hidden="1" oldHidden="1">
    <formula>'Head 028'!$C:$C,'Head 028'!$F:$F</formula>
    <oldFormula>'Head 028'!$C:$C,'Head 028'!$F:$F</oldFormula>
  </rdn>
  <rdn rId="0" localSheetId="17" customView="1" name="Z_57AB6574_63F2_40B5_BA02_4B403D8BA163_.wvu.PrintArea" hidden="1" oldHidden="1">
    <formula>'Head 029'!$A$1:$H$21</formula>
    <oldFormula>'Head 029'!$A$1:$H$21</oldFormula>
  </rdn>
  <rdn rId="0" localSheetId="17" customView="1" name="Z_57AB6574_63F2_40B5_BA02_4B403D8BA163_.wvu.Cols" hidden="1" oldHidden="1">
    <formula>'Head 029'!$B:$B,'Head 029'!$E:$F</formula>
    <oldFormula>'Head 029'!$B:$B,'Head 029'!$E:$F</oldFormula>
  </rdn>
  <rdn rId="0" localSheetId="18" customView="1" name="Z_57AB6574_63F2_40B5_BA02_4B403D8BA163_.wvu.PrintArea" hidden="1" oldHidden="1">
    <formula>'Head 030'!$A$1:$G$34</formula>
    <oldFormula>'Head 030'!$A$1:$G$34</oldFormula>
  </rdn>
  <rdn rId="0" localSheetId="18" customView="1" name="Z_57AB6574_63F2_40B5_BA02_4B403D8BA163_.wvu.PrintTitles" hidden="1" oldHidden="1">
    <formula>'Head 030'!$1:$2</formula>
    <oldFormula>'Head 030'!$1:$2</oldFormula>
  </rdn>
  <rdn rId="0" localSheetId="18" customView="1" name="Z_57AB6574_63F2_40B5_BA02_4B403D8BA163_.wvu.Cols" hidden="1" oldHidden="1">
    <formula>'Head 030'!$C:$C,'Head 030'!$F:$F</formula>
    <oldFormula>'Head 030'!$C:$C,'Head 030'!$F:$F</oldFormula>
  </rdn>
  <rdn rId="0" localSheetId="19" customView="1" name="Z_57AB6574_63F2_40B5_BA02_4B403D8BA163_.wvu.PrintArea" hidden="1" oldHidden="1">
    <formula>'Head 031'!$A$1:$G$9</formula>
    <oldFormula>'Head 031'!$A$1:$G$9</oldFormula>
  </rdn>
  <rdn rId="0" localSheetId="19" customView="1" name="Z_57AB6574_63F2_40B5_BA02_4B403D8BA163_.wvu.Cols" hidden="1" oldHidden="1">
    <formula>'Head 031'!$C:$C,'Head 031'!$F:$F</formula>
    <oldFormula>'Head 031'!$C:$C,'Head 031'!$F:$F</oldFormula>
  </rdn>
  <rdn rId="0" localSheetId="20" customView="1" name="Z_57AB6574_63F2_40B5_BA02_4B403D8BA163_.wvu.PrintArea" hidden="1" oldHidden="1">
    <formula>'Head 032'!$A$1:$G$72</formula>
    <oldFormula>'Head 032'!$A$1:$G$72</oldFormula>
  </rdn>
  <rdn rId="0" localSheetId="20" customView="1" name="Z_57AB6574_63F2_40B5_BA02_4B403D8BA163_.wvu.PrintTitles" hidden="1" oldHidden="1">
    <formula>'Head 032'!$1:$2</formula>
    <oldFormula>'Head 032'!$1:$2</oldFormula>
  </rdn>
  <rdn rId="0" localSheetId="20" customView="1" name="Z_57AB6574_63F2_40B5_BA02_4B403D8BA163_.wvu.Cols" hidden="1" oldHidden="1">
    <formula>'Head 032'!$C:$C,'Head 032'!$F:$F</formula>
    <oldFormula>'Head 032'!$C:$C,'Head 032'!$F:$F</oldFormula>
  </rdn>
  <rdn rId="0" localSheetId="21" customView="1" name="Z_57AB6574_63F2_40B5_BA02_4B403D8BA163_.wvu.PrintArea" hidden="1" oldHidden="1">
    <formula>'Head 033'!$A$1:$G$14</formula>
    <oldFormula>'Head 033'!$A$1:$G$14</oldFormula>
  </rdn>
  <rdn rId="0" localSheetId="21" customView="1" name="Z_57AB6574_63F2_40B5_BA02_4B403D8BA163_.wvu.Rows" hidden="1" oldHidden="1">
    <formula>'Head 033'!$1:$1</formula>
    <oldFormula>'Head 033'!$1:$1</oldFormula>
  </rdn>
  <rdn rId="0" localSheetId="21" customView="1" name="Z_57AB6574_63F2_40B5_BA02_4B403D8BA163_.wvu.Cols" hidden="1" oldHidden="1">
    <formula>'Head 033'!$C:$C,'Head 033'!$F:$F</formula>
    <oldFormula>'Head 033'!$C:$C,'Head 033'!$F:$F</oldFormula>
  </rdn>
  <rdn rId="0" localSheetId="22" customView="1" name="Z_57AB6574_63F2_40B5_BA02_4B403D8BA163_.wvu.PrintArea" hidden="1" oldHidden="1">
    <formula>'Head 035'!$A$1:$H$60</formula>
    <oldFormula>'Head 035'!$A$1:$H$60</oldFormula>
  </rdn>
  <rdn rId="0" localSheetId="22" customView="1" name="Z_57AB6574_63F2_40B5_BA02_4B403D8BA163_.wvu.PrintTitles" hidden="1" oldHidden="1">
    <formula>'Head 035'!$1:$2</formula>
    <oldFormula>'Head 035'!$1:$2</oldFormula>
  </rdn>
  <rdn rId="0" localSheetId="22" customView="1" name="Z_57AB6574_63F2_40B5_BA02_4B403D8BA163_.wvu.Cols" hidden="1" oldHidden="1">
    <formula>'Head 035'!$B:$B,'Head 035'!$D:$D,'Head 035'!$G:$G</formula>
    <oldFormula>'Head 035'!$B:$B,'Head 035'!$D:$D,'Head 035'!$G:$G</oldFormula>
  </rdn>
  <rdn rId="0" localSheetId="23" customView="1" name="Z_57AB6574_63F2_40B5_BA02_4B403D8BA163_.wvu.PrintArea" hidden="1" oldHidden="1">
    <formula>'Head 037'!$A$1:$H$39</formula>
    <oldFormula>'Head 037'!$A$1:$H$39</oldFormula>
  </rdn>
  <rdn rId="0" localSheetId="23" customView="1" name="Z_57AB6574_63F2_40B5_BA02_4B403D8BA163_.wvu.Cols" hidden="1" oldHidden="1">
    <formula>'Head 037'!$B:$B,'Head 037'!$D:$D,'Head 037'!$G:$G</formula>
    <oldFormula>'Head 037'!$B:$B,'Head 037'!$D:$D,'Head 037'!$G:$G</oldFormula>
  </rdn>
  <rdn rId="0" localSheetId="24" customView="1" name="Z_57AB6574_63F2_40B5_BA02_4B403D8BA163_.wvu.PrintArea" hidden="1" oldHidden="1">
    <formula>'Head 038'!$A$1:$H$64</formula>
    <oldFormula>'Head 038'!$A$1:$H$64</oldFormula>
  </rdn>
  <rdn rId="0" localSheetId="24" customView="1" name="Z_57AB6574_63F2_40B5_BA02_4B403D8BA163_.wvu.PrintTitles" hidden="1" oldHidden="1">
    <formula>'Head 038'!$1:$2</formula>
    <oldFormula>'Head 038'!$1:$2</oldFormula>
  </rdn>
  <rdn rId="0" localSheetId="24" customView="1" name="Z_57AB6574_63F2_40B5_BA02_4B403D8BA163_.wvu.Cols" hidden="1" oldHidden="1">
    <formula>'Head 038'!$A:$A,'Head 038'!$D:$D,'Head 038'!$G:$G</formula>
    <oldFormula>'Head 038'!$A:$A,'Head 038'!$D:$D,'Head 038'!$G:$G</oldFormula>
  </rdn>
  <rdn rId="0" localSheetId="25" customView="1" name="Z_57AB6574_63F2_40B5_BA02_4B403D8BA163_.wvu.PrintArea" hidden="1" oldHidden="1">
    <formula>'Head 040'!$A$1:$H$11</formula>
    <oldFormula>'Head 040'!$A$1:$H$11</oldFormula>
  </rdn>
  <rdn rId="0" localSheetId="25" customView="1" name="Z_57AB6574_63F2_40B5_BA02_4B403D8BA163_.wvu.Cols" hidden="1" oldHidden="1">
    <formula>'Head 040'!$B:$B,'Head 040'!$D:$D,'Head 040'!$G:$G</formula>
    <oldFormula>'Head 040'!$B:$B,'Head 040'!$D:$D,'Head 040'!$G:$G</oldFormula>
  </rdn>
  <rdn rId="0" localSheetId="26" customView="1" name="Z_57AB6574_63F2_40B5_BA02_4B403D8BA163_.wvu.PrintArea" hidden="1" oldHidden="1">
    <formula>'Head 048'!$A$1:$G$14</formula>
    <oldFormula>'Head 048'!$A$1:$G$14</oldFormula>
  </rdn>
  <rdn rId="0" localSheetId="26" customView="1" name="Z_57AB6574_63F2_40B5_BA02_4B403D8BA163_.wvu.Cols" hidden="1" oldHidden="1">
    <formula>'Head 048'!$C:$C,'Head 048'!$F:$F</formula>
    <oldFormula>'Head 048'!$C:$C,'Head 048'!$F:$F</oldFormula>
  </rdn>
  <rdn rId="0" localSheetId="27" customView="1" name="Z_57AB6574_63F2_40B5_BA02_4B403D8BA163_.wvu.PrintArea" hidden="1" oldHidden="1">
    <formula>'Head 049'!$A$1:$G$12</formula>
    <oldFormula>'Head 049'!$A$1:$G$12</oldFormula>
  </rdn>
  <rdn rId="0" localSheetId="27" customView="1" name="Z_57AB6574_63F2_40B5_BA02_4B403D8BA163_.wvu.Rows" hidden="1" oldHidden="1">
    <formula>'Head 049'!$1:$1</formula>
    <oldFormula>'Head 049'!$1:$1</oldFormula>
  </rdn>
  <rdn rId="0" localSheetId="27" customView="1" name="Z_57AB6574_63F2_40B5_BA02_4B403D8BA163_.wvu.Cols" hidden="1" oldHidden="1">
    <formula>'Head 049'!$C:$C,'Head 049'!$F:$F</formula>
    <oldFormula>'Head 049'!$C:$C,'Head 049'!$F:$F</oldFormula>
  </rdn>
  <rdn rId="0" localSheetId="28" customView="1" name="Z_57AB6574_63F2_40B5_BA02_4B403D8BA163_.wvu.PrintArea" hidden="1" oldHidden="1">
    <formula>'Head 051'!$A$1:$G$11</formula>
    <oldFormula>'Head 051'!$A$1:$G$11</oldFormula>
  </rdn>
  <rdn rId="0" localSheetId="28" customView="1" name="Z_57AB6574_63F2_40B5_BA02_4B403D8BA163_.wvu.Rows" hidden="1" oldHidden="1">
    <formula>'Head 051'!$1:$1</formula>
    <oldFormula>'Head 051'!$1:$1</oldFormula>
  </rdn>
  <rdn rId="0" localSheetId="28" customView="1" name="Z_57AB6574_63F2_40B5_BA02_4B403D8BA163_.wvu.Cols" hidden="1" oldHidden="1">
    <formula>'Head 051'!$C:$C,'Head 051'!$F:$F</formula>
    <oldFormula>'Head 051'!$C:$C,'Head 051'!$F:$F</oldFormula>
  </rdn>
  <rdn rId="0" localSheetId="29" customView="1" name="Z_57AB6574_63F2_40B5_BA02_4B403D8BA163_.wvu.PrintArea" hidden="1" oldHidden="1">
    <formula>'Head 053'!$A$1:$G$10</formula>
    <oldFormula>'Head 053'!$A$1:$G$10</oldFormula>
  </rdn>
  <rdn rId="0" localSheetId="29" customView="1" name="Z_57AB6574_63F2_40B5_BA02_4B403D8BA163_.wvu.Rows" hidden="1" oldHidden="1">
    <formula>'Head 053'!$1:$1</formula>
    <oldFormula>'Head 053'!$1:$1</oldFormula>
  </rdn>
  <rdn rId="0" localSheetId="29" customView="1" name="Z_57AB6574_63F2_40B5_BA02_4B403D8BA163_.wvu.Cols" hidden="1" oldHidden="1">
    <formula>'Head 053'!$C:$C,'Head 053'!$F:$F</formula>
    <oldFormula>'Head 053'!$C:$C,'Head 053'!$F:$F</oldFormula>
  </rdn>
  <rdn rId="0" localSheetId="30" customView="1" name="Z_57AB6574_63F2_40B5_BA02_4B403D8BA163_.wvu.PrintArea" hidden="1" oldHidden="1">
    <formula>'Head 054'!$A$1:$F$22</formula>
    <oldFormula>'Head 054'!$A$1:$F$22</oldFormula>
  </rdn>
  <rdn rId="0" localSheetId="30" customView="1" name="Z_57AB6574_63F2_40B5_BA02_4B403D8BA163_.wvu.Rows" hidden="1" oldHidden="1">
    <formula>'Head 054'!$1:$1</formula>
    <oldFormula>'Head 054'!$1:$1</oldFormula>
  </rdn>
  <rdn rId="0" localSheetId="30" customView="1" name="Z_57AB6574_63F2_40B5_BA02_4B403D8BA163_.wvu.Cols" hidden="1" oldHidden="1">
    <formula>'Head 054'!$E:$E</formula>
    <oldFormula>'Head 054'!$E:$E</oldFormula>
  </rdn>
  <rdn rId="0" localSheetId="31" customView="1" name="Z_57AB6574_63F2_40B5_BA02_4B403D8BA163_.wvu.PrintArea" hidden="1" oldHidden="1">
    <formula>'Head 056'!$A$1:$H$48</formula>
    <oldFormula>'Head 056'!$A$1:$H$48</oldFormula>
  </rdn>
  <rdn rId="0" localSheetId="31" customView="1" name="Z_57AB6574_63F2_40B5_BA02_4B403D8BA163_.wvu.Rows" hidden="1" oldHidden="1">
    <formula>'Head 056'!$28:$36</formula>
    <oldFormula>'Head 056'!$28:$36</oldFormula>
  </rdn>
  <rdn rId="0" localSheetId="31" customView="1" name="Z_57AB6574_63F2_40B5_BA02_4B403D8BA163_.wvu.Cols" hidden="1" oldHidden="1">
    <formula>'Head 056'!$C:$C,'Head 056'!$F:$F</formula>
    <oldFormula>'Head 056'!$C:$C,'Head 056'!$F:$F</oldFormula>
  </rdn>
  <rdn rId="0" localSheetId="32" customView="1" name="Z_57AB6574_63F2_40B5_BA02_4B403D8BA163_.wvu.PrintArea" hidden="1" oldHidden="1">
    <formula>'Head 057'!$A$1:$G$26</formula>
    <oldFormula>'Head 057'!$A$1:$G$26</oldFormula>
  </rdn>
  <rdn rId="0" localSheetId="32" customView="1" name="Z_57AB6574_63F2_40B5_BA02_4B403D8BA163_.wvu.PrintTitles" hidden="1" oldHidden="1">
    <formula>'Head 057'!$1:$2</formula>
    <oldFormula>'Head 057'!$1:$2</oldFormula>
  </rdn>
  <rdn rId="0" localSheetId="32" customView="1" name="Z_57AB6574_63F2_40B5_BA02_4B403D8BA163_.wvu.Cols" hidden="1" oldHidden="1">
    <formula>'Head 057'!$C:$C,'Head 057'!$F:$F</formula>
    <oldFormula>'Head 057'!$C:$C,'Head 057'!$F:$F</oldFormula>
  </rdn>
  <rdn rId="0" localSheetId="33" customView="1" name="Z_57AB6574_63F2_40B5_BA02_4B403D8BA163_.wvu.PrintArea" hidden="1" oldHidden="1">
    <formula>'Head 058'!$A$1:$G$33</formula>
    <oldFormula>'Head 058'!$A$1:$G$33</oldFormula>
  </rdn>
  <rdn rId="0" localSheetId="33" customView="1" name="Z_57AB6574_63F2_40B5_BA02_4B403D8BA163_.wvu.PrintTitles" hidden="1" oldHidden="1">
    <formula>'Head 058'!$1:$2</formula>
    <oldFormula>'Head 058'!$1:$2</oldFormula>
  </rdn>
  <rdn rId="0" localSheetId="33" customView="1" name="Z_57AB6574_63F2_40B5_BA02_4B403D8BA163_.wvu.Rows" hidden="1" oldHidden="1">
    <formula>'Head 058'!$36:$45</formula>
    <oldFormula>'Head 058'!$36:$45</oldFormula>
  </rdn>
  <rdn rId="0" localSheetId="33" customView="1" name="Z_57AB6574_63F2_40B5_BA02_4B403D8BA163_.wvu.Cols" hidden="1" oldHidden="1">
    <formula>'Head 058'!$C:$C,'Head 058'!$F:$F</formula>
    <oldFormula>'Head 058'!$C:$C,'Head 058'!$F:$F</oldFormula>
  </rdn>
  <rdn rId="0" localSheetId="34" customView="1" name="Z_57AB6574_63F2_40B5_BA02_4B403D8BA163_.wvu.PrintArea" hidden="1" oldHidden="1">
    <formula>'Head 060'!$A$1:$G$13</formula>
    <oldFormula>'Head 060'!$A$1:$G$13</oldFormula>
  </rdn>
  <rdn rId="0" localSheetId="34" customView="1" name="Z_57AB6574_63F2_40B5_BA02_4B403D8BA163_.wvu.Rows" hidden="1" oldHidden="1">
    <formula>'Head 060'!$1:$1</formula>
    <oldFormula>'Head 060'!$1:$1</oldFormula>
  </rdn>
  <rdn rId="0" localSheetId="34" customView="1" name="Z_57AB6574_63F2_40B5_BA02_4B403D8BA163_.wvu.Cols" hidden="1" oldHidden="1">
    <formula>'Head 060'!$C:$C,'Head 060'!$F:$F</formula>
    <oldFormula>'Head 060'!$C:$C,'Head 060'!$F:$F</oldFormula>
  </rdn>
  <rdn rId="0" localSheetId="35" customView="1" name="Z_57AB6574_63F2_40B5_BA02_4B403D8BA163_.wvu.PrintArea" hidden="1" oldHidden="1">
    <formula>'Head 065'!$A$1:$G$30</formula>
    <oldFormula>'Head 065'!$A$1:$G$30</oldFormula>
  </rdn>
  <rdn rId="0" localSheetId="35" customView="1" name="Z_57AB6574_63F2_40B5_BA02_4B403D8BA163_.wvu.Cols" hidden="1" oldHidden="1">
    <formula>'Head 065'!$C:$C,'Head 065'!$F:$F</formula>
    <oldFormula>'Head 065'!$C:$C,'Head 065'!$F:$F</oldFormula>
  </rdn>
  <rdn rId="0" localSheetId="36" customView="1" name="Z_57AB6574_63F2_40B5_BA02_4B403D8BA163_.wvu.PrintArea" hidden="1" oldHidden="1">
    <formula>'Head 70'!$A$1:$G$11</formula>
    <oldFormula>'Head 70'!$A$1:$G$11</oldFormula>
  </rdn>
  <rdn rId="0" localSheetId="36" customView="1" name="Z_57AB6574_63F2_40B5_BA02_4B403D8BA163_.wvu.Rows" hidden="1" oldHidden="1">
    <formula>'Head 70'!$1:$1</formula>
    <oldFormula>'Head 70'!$1:$1</oldFormula>
  </rdn>
  <rdn rId="0" localSheetId="36" customView="1" name="Z_57AB6574_63F2_40B5_BA02_4B403D8BA163_.wvu.Cols" hidden="1" oldHidden="1">
    <formula>'Head 70'!$C:$C,'Head 70'!$F:$F</formula>
    <oldFormula>'Head 70'!$C:$C,'Head 70'!$F:$F</oldFormula>
  </rdn>
  <rdn rId="0" localSheetId="37" customView="1" name="Z_57AB6574_63F2_40B5_BA02_4B403D8BA163_.wvu.PrintArea" hidden="1" oldHidden="1">
    <formula>'Head 072'!$A$1:$G$9</formula>
    <oldFormula>'Head 072'!$A$1:$G$9</oldFormula>
  </rdn>
  <rdn rId="0" localSheetId="37" customView="1" name="Z_57AB6574_63F2_40B5_BA02_4B403D8BA163_.wvu.Rows" hidden="1" oldHidden="1">
    <formula>'Head 072'!$1:$1</formula>
    <oldFormula>'Head 072'!$1:$1</oldFormula>
  </rdn>
  <rdn rId="0" localSheetId="37" customView="1" name="Z_57AB6574_63F2_40B5_BA02_4B403D8BA163_.wvu.Cols" hidden="1" oldHidden="1">
    <formula>'Head 072'!$C:$C,'Head 072'!$F:$F</formula>
    <oldFormula>'Head 072'!$C:$C,'Head 072'!$F:$F</oldFormula>
  </rdn>
  <rdn rId="0" localSheetId="38" customView="1" name="Z_57AB6574_63F2_40B5_BA02_4B403D8BA163_.wvu.PrintArea" hidden="1" oldHidden="1">
    <formula>'Head 073'!$A$1:$G$33</formula>
    <oldFormula>'Head 073'!$A$1:$G$33</oldFormula>
  </rdn>
  <rdn rId="0" localSheetId="38" customView="1" name="Z_57AB6574_63F2_40B5_BA02_4B403D8BA163_.wvu.PrintTitles" hidden="1" oldHidden="1">
    <formula>'Head 073'!$1:$2</formula>
    <oldFormula>'Head 073'!$1:$2</oldFormula>
  </rdn>
  <rdn rId="0" localSheetId="38" customView="1" name="Z_57AB6574_63F2_40B5_BA02_4B403D8BA163_.wvu.Cols" hidden="1" oldHidden="1">
    <formula>'Head 073'!$C:$C,'Head 073'!$F:$F,'Head 073'!$H:$H</formula>
    <oldFormula>'Head 073'!$C:$C,'Head 073'!$F:$F,'Head 073'!$H:$H</oldFormula>
  </rdn>
  <rdn rId="0" localSheetId="39" customView="1" name="Z_57AB6574_63F2_40B5_BA02_4B403D8BA163_.wvu.PrintArea" hidden="1" oldHidden="1">
    <formula>'Head 074'!$A$1:$G$11</formula>
    <oldFormula>'Head 074'!$A$1:$G$11</oldFormula>
  </rdn>
  <rdn rId="0" localSheetId="39" customView="1" name="Z_57AB6574_63F2_40B5_BA02_4B403D8BA163_.wvu.Rows" hidden="1" oldHidden="1">
    <formula>'Head 074'!$1:$1</formula>
    <oldFormula>'Head 074'!$1:$1</oldFormula>
  </rdn>
  <rdn rId="0" localSheetId="39" customView="1" name="Z_57AB6574_63F2_40B5_BA02_4B403D8BA163_.wvu.Cols" hidden="1" oldHidden="1">
    <formula>'Head 074'!$C:$C,'Head 074'!$F:$F</formula>
    <oldFormula>'Head 074'!$C:$C,'Head 074'!$F:$F</oldFormula>
  </rdn>
  <rdn rId="0" localSheetId="40" customView="1" name="Z_57AB6574_63F2_40B5_BA02_4B403D8BA163_.wvu.PrintArea" hidden="1" oldHidden="1">
    <formula>'Head 007 - Capex'!$A$1:$G$8</formula>
    <oldFormula>'Head 007 - Capex'!$A$1:$G$8</oldFormula>
  </rdn>
  <rdn rId="0" localSheetId="40" customView="1" name="Z_57AB6574_63F2_40B5_BA02_4B403D8BA163_.wvu.Cols" hidden="1" oldHidden="1">
    <formula>'Head 007 - Capex'!$C:$C,'Head 007 - Capex'!$F:$F</formula>
    <oldFormula>'Head 007 - Capex'!$C:$C,'Head 007 - Capex'!$F:$F</oldFormula>
  </rdn>
  <rdn rId="0" localSheetId="41" customView="1" name="Z_57AB6574_63F2_40B5_BA02_4B403D8BA163_.wvu.PrintArea" hidden="1" oldHidden="1">
    <formula>'Head 021 - Capex'!$A$1:$G$13</formula>
    <oldFormula>'Head 021 - Capex'!$A$1:$G$13</oldFormula>
  </rdn>
  <rdn rId="0" localSheetId="41" customView="1" name="Z_57AB6574_63F2_40B5_BA02_4B403D8BA163_.wvu.Rows" hidden="1" oldHidden="1">
    <formula>'Head 021 - Capex'!$1:$1</formula>
    <oldFormula>'Head 021 - Capex'!$1:$1</oldFormula>
  </rdn>
  <rdn rId="0" localSheetId="41" customView="1" name="Z_57AB6574_63F2_40B5_BA02_4B403D8BA163_.wvu.Cols" hidden="1" oldHidden="1">
    <formula>'Head 021 - Capex'!$C:$C,'Head 021 - Capex'!$F:$F</formula>
    <oldFormula>'Head 021 - Capex'!$C:$C,'Head 021 - Capex'!$F:$F</oldFormula>
  </rdn>
  <rdn rId="0" localSheetId="42" customView="1" name="Z_57AB6574_63F2_40B5_BA02_4B403D8BA163_.wvu.PrintArea" hidden="1" oldHidden="1">
    <formula>'Head 023 - Capex'!$A$1:$G$9</formula>
    <oldFormula>'Head 023 - Capex'!$A$1:$G$9</oldFormula>
  </rdn>
  <rdn rId="0" localSheetId="42" customView="1" name="Z_57AB6574_63F2_40B5_BA02_4B403D8BA163_.wvu.Rows" hidden="1" oldHidden="1">
    <formula>'Head 023 - Capex'!$1:$1</formula>
    <oldFormula>'Head 023 - Capex'!$1:$1</oldFormula>
  </rdn>
  <rdn rId="0" localSheetId="42" customView="1" name="Z_57AB6574_63F2_40B5_BA02_4B403D8BA163_.wvu.Cols" hidden="1" oldHidden="1">
    <formula>'Head 023 - Capex'!$C:$C,'Head 023 - Capex'!$F:$F</formula>
    <oldFormula>'Head 023 - Capex'!$C:$C,'Head 023 - Capex'!$F:$F</oldFormula>
  </rdn>
  <rdn rId="0" localSheetId="43" customView="1" name="Z_57AB6574_63F2_40B5_BA02_4B403D8BA163_.wvu.PrintArea" hidden="1" oldHidden="1">
    <formula>'Head 029 - Capex '!$A$1:$I$20</formula>
    <oldFormula>'Head 029 - Capex '!$A$1:$I$20</oldFormula>
  </rdn>
  <rdn rId="0" localSheetId="43" customView="1" name="Z_57AB6574_63F2_40B5_BA02_4B403D8BA163_.wvu.Cols" hidden="1" oldHidden="1">
    <formula>'Head 029 - Capex '!$B:$B,'Head 029 - Capex '!$D:$D,'Head 029 - Capex '!$F:$F,'Head 029 - Capex '!$H:$H</formula>
    <oldFormula>'Head 029 - Capex '!$B:$B,'Head 029 - Capex '!$D:$D,'Head 029 - Capex '!$F:$F,'Head 029 - Capex '!$H:$H</oldFormula>
  </rdn>
  <rdn rId="0" localSheetId="44" customView="1" name="Z_57AB6574_63F2_40B5_BA02_4B403D8BA163_.wvu.PrintArea" hidden="1" oldHidden="1">
    <formula>'Head 032 - Capex'!$A$1:$G$20</formula>
    <oldFormula>'Head 032 - Capex'!$A$1:$G$20</oldFormula>
  </rdn>
  <rdn rId="0" localSheetId="44" customView="1" name="Z_57AB6574_63F2_40B5_BA02_4B403D8BA163_.wvu.PrintTitles" hidden="1" oldHidden="1">
    <formula>'Head 032 - Capex'!$1:$2</formula>
    <oldFormula>'Head 032 - Capex'!$1:$2</oldFormula>
  </rdn>
  <rdn rId="0" localSheetId="44" customView="1" name="Z_57AB6574_63F2_40B5_BA02_4B403D8BA163_.wvu.Cols" hidden="1" oldHidden="1">
    <formula>'Head 032 - Capex'!$C:$C,'Head 032 - Capex'!$F:$F</formula>
    <oldFormula>'Head 032 - Capex'!$C:$C,'Head 032 - Capex'!$F:$F</oldFormula>
  </rdn>
  <rdn rId="0" localSheetId="45" customView="1" name="Z_57AB6574_63F2_40B5_BA02_4B403D8BA163_.wvu.PrintArea" hidden="1" oldHidden="1">
    <formula>'Head 033 - Capex'!$A$1:$G$21</formula>
    <oldFormula>'Head 033 - Capex'!$A$1:$G$21</oldFormula>
  </rdn>
  <rdn rId="0" localSheetId="45" customView="1" name="Z_57AB6574_63F2_40B5_BA02_4B403D8BA163_.wvu.Rows" hidden="1" oldHidden="1">
    <formula>'Head 033 - Capex'!$1:$1</formula>
    <oldFormula>'Head 033 - Capex'!$1:$1</oldFormula>
  </rdn>
  <rdn rId="0" localSheetId="45" customView="1" name="Z_57AB6574_63F2_40B5_BA02_4B403D8BA163_.wvu.Cols" hidden="1" oldHidden="1">
    <formula>'Head 033 - Capex'!$C:$C,'Head 033 - Capex'!$F:$F</formula>
    <oldFormula>'Head 033 - Capex'!$C:$C,'Head 033 - Capex'!$F:$F</oldFormula>
  </rdn>
  <rdn rId="0" localSheetId="46" customView="1" name="Z_57AB6574_63F2_40B5_BA02_4B403D8BA163_.wvu.PrintArea" hidden="1" oldHidden="1">
    <formula>'Head 038 - Capex'!$A$1:$H$19</formula>
    <oldFormula>'Head 038 - Capex'!$A$1:$H$19</oldFormula>
  </rdn>
  <rdn rId="0" localSheetId="46" customView="1" name="Z_57AB6574_63F2_40B5_BA02_4B403D8BA163_.wvu.Rows" hidden="1" oldHidden="1">
    <formula>'Head 038 - Capex'!$1:$1</formula>
    <oldFormula>'Head 038 - Capex'!$1:$1</oldFormula>
  </rdn>
  <rdn rId="0" localSheetId="46" customView="1" name="Z_57AB6574_63F2_40B5_BA02_4B403D8BA163_.wvu.Cols" hidden="1" oldHidden="1">
    <formula>'Head 038 - Capex'!$B:$B,'Head 038 - Capex'!$D:$D,'Head 038 - Capex'!$G:$G</formula>
    <oldFormula>'Head 038 - Capex'!$B:$B,'Head 038 - Capex'!$D:$D,'Head 038 - Capex'!$G:$G</oldFormula>
  </rdn>
  <rdn rId="0" localSheetId="47" customView="1" name="Z_57AB6574_63F2_40B5_BA02_4B403D8BA163_.wvu.PrintArea" hidden="1" oldHidden="1">
    <formula>'Head 040 - Capex'!$A$1:$G$10</formula>
    <oldFormula>'Head 040 - Capex'!$A$1:$G$10</oldFormula>
  </rdn>
  <rdn rId="0" localSheetId="47" customView="1" name="Z_57AB6574_63F2_40B5_BA02_4B403D8BA163_.wvu.Cols" hidden="1" oldHidden="1">
    <formula>'Head 040 - Capex'!$C:$C,'Head 040 - Capex'!$F:$F</formula>
    <oldFormula>'Head 040 - Capex'!$C:$C,'Head 040 - Capex'!$F:$F</oldFormula>
  </rdn>
  <rdn rId="0" localSheetId="48" customView="1" name="Z_57AB6574_63F2_40B5_BA02_4B403D8BA163_.wvu.PrintArea" hidden="1" oldHidden="1">
    <formula>'Head 056 - Capex'!$A$1:$G$11</formula>
    <oldFormula>'Head 056 - Capex'!$A$1:$G$11</oldFormula>
  </rdn>
  <rdn rId="0" localSheetId="48" customView="1" name="Z_57AB6574_63F2_40B5_BA02_4B403D8BA163_.wvu.Rows" hidden="1" oldHidden="1">
    <formula>'Head 056 - Capex'!$13:$62</formula>
    <oldFormula>'Head 056 - Capex'!$13:$62</oldFormula>
  </rdn>
  <rdn rId="0" localSheetId="48" customView="1" name="Z_57AB6574_63F2_40B5_BA02_4B403D8BA163_.wvu.Cols" hidden="1" oldHidden="1">
    <formula>'Head 056 - Capex'!$C:$C,'Head 056 - Capex'!$F:$F</formula>
    <oldFormula>'Head 056 - Capex'!$C:$C,'Head 056 - Capex'!$F:$F</oldFormula>
  </rdn>
  <rdn rId="0" localSheetId="49" customView="1" name="Z_57AB6574_63F2_40B5_BA02_4B403D8BA163_.wvu.PrintArea" hidden="1" oldHidden="1">
    <formula>'Head 073 - Capex'!$A$1:$G$11</formula>
    <oldFormula>'Head 073 - Capex'!$A$1:$G$11</oldFormula>
  </rdn>
  <rdn rId="0" localSheetId="49" customView="1" name="Z_57AB6574_63F2_40B5_BA02_4B403D8BA163_.wvu.Rows" hidden="1" oldHidden="1">
    <formula>'Head 073 - Capex'!$1:$1</formula>
    <oldFormula>'Head 073 - Capex'!$1:$1</oldFormula>
  </rdn>
  <rdn rId="0" localSheetId="49" customView="1" name="Z_57AB6574_63F2_40B5_BA02_4B403D8BA163_.wvu.Cols" hidden="1" oldHidden="1">
    <formula>'Head 073 - Capex'!$C:$C,'Head 073 - Capex'!$F:$F,'Head 073 - Capex'!$H:$H</formula>
    <oldFormula>'Head 073 - Capex'!$C:$C,'Head 073 - Capex'!$F:$F,'Head 073 - Capex'!$H:$H</oldFormula>
  </rdn>
  <rdn rId="0" localSheetId="50" customView="1" name="Z_57AB6574_63F2_40B5_BA02_4B403D8BA163_.wvu.PrintArea" hidden="1" oldHidden="1">
    <formula>AMMC!$A$1:$G$13</formula>
    <oldFormula>AMMC!$A$1:$G$13</oldFormula>
  </rdn>
  <rdn rId="0" localSheetId="50" customView="1" name="Z_57AB6574_63F2_40B5_BA02_4B403D8BA163_.wvu.PrintTitles" hidden="1" oldHidden="1">
    <formula>AMMC!$1:$2</formula>
    <oldFormula>AMMC!$1:$2</oldFormula>
  </rdn>
  <rdn rId="0" localSheetId="50" customView="1" name="Z_57AB6574_63F2_40B5_BA02_4B403D8BA163_.wvu.Cols" hidden="1" oldHidden="1">
    <formula>AMMC!$C:$C,AMMC!$F:$F</formula>
    <oldFormula>AMMC!$C:$C,AMMC!$F:$F</oldFormula>
  </rdn>
  <rdn rId="0" localSheetId="51" customView="1" name="Z_57AB6574_63F2_40B5_BA02_4B403D8BA163_.wvu.PrintArea" hidden="1" oldHidden="1">
    <formula>'Broadcasting Corp.'!$A$1:$G$52</formula>
    <oldFormula>'Broadcasting Corp.'!$A$1:$G$52</oldFormula>
  </rdn>
  <rdn rId="0" localSheetId="51" customView="1" name="Z_57AB6574_63F2_40B5_BA02_4B403D8BA163_.wvu.PrintTitles" hidden="1" oldHidden="1">
    <formula>'Broadcasting Corp.'!$1:$2</formula>
    <oldFormula>'Broadcasting Corp.'!$1:$2</oldFormula>
  </rdn>
  <rdn rId="0" localSheetId="51" customView="1" name="Z_57AB6574_63F2_40B5_BA02_4B403D8BA163_.wvu.Cols" hidden="1" oldHidden="1">
    <formula>'Broadcasting Corp.'!$C:$C,'Broadcasting Corp.'!$F:$F</formula>
    <oldFormula>'Broadcasting Corp.'!$C:$C,'Broadcasting Corp.'!$F:$F</oldFormula>
  </rdn>
  <rdn rId="0" localSheetId="52" customView="1" name="Z_57AB6574_63F2_40B5_BA02_4B403D8BA163_.wvu.PrintArea" hidden="1" oldHidden="1">
    <formula>DPMR!$A$1:$G$22</formula>
    <oldFormula>DPMR!$A$1:$G$22</oldFormula>
  </rdn>
  <rdn rId="0" localSheetId="52" customView="1" name="Z_57AB6574_63F2_40B5_BA02_4B403D8BA163_.wvu.Rows" hidden="1" oldHidden="1">
    <formula>DPMR!$1:$1</formula>
    <oldFormula>DPMR!$1:$1</oldFormula>
  </rdn>
  <rdn rId="0" localSheetId="52" customView="1" name="Z_57AB6574_63F2_40B5_BA02_4B403D8BA163_.wvu.Cols" hidden="1" oldHidden="1">
    <formula>DPMR!$C:$C,DPMR!$F:$F</formula>
    <oldFormula>DPMR!$C:$C,DPMR!$F:$F</oldFormula>
  </rdn>
  <rdn rId="0" localSheetId="53" customView="1" name="Z_57AB6574_63F2_40B5_BA02_4B403D8BA163_.wvu.PrintArea" hidden="1" oldHidden="1">
    <formula>DRA!$A$1:$G$627</formula>
    <oldFormula>DRA!$A$1:$G$627</oldFormula>
  </rdn>
  <rdn rId="0" localSheetId="53" customView="1" name="Z_57AB6574_63F2_40B5_BA02_4B403D8BA163_.wvu.PrintTitles" hidden="1" oldHidden="1">
    <formula>DRA!$1:$2</formula>
    <oldFormula>DRA!$1:$2</oldFormula>
  </rdn>
  <rdn rId="0" localSheetId="53" customView="1" name="Z_57AB6574_63F2_40B5_BA02_4B403D8BA163_.wvu.Cols" hidden="1" oldHidden="1">
    <formula>DRA!$C:$C,DRA!$F:$F</formula>
    <oldFormula>DRA!$C:$C,DRA!$F:$F</oldFormula>
  </rdn>
  <rdn rId="0" localSheetId="53" customView="1" name="Z_57AB6574_63F2_40B5_BA02_4B403D8BA163_.wvu.FilterData" hidden="1" oldHidden="1">
    <formula>DRA!$A$1:$G$626</formula>
    <oldFormula>DRA!$A$1:$G$626</oldFormula>
  </rdn>
  <rdn rId="0" localSheetId="54" customView="1" name="Z_57AB6574_63F2_40B5_BA02_4B403D8BA163_.wvu.PrintArea" hidden="1" oldHidden="1">
    <formula>NHIA!$A$1:$G$13</formula>
    <oldFormula>NHIA!$A$1:$G$13</oldFormula>
  </rdn>
  <rdn rId="0" localSheetId="54" customView="1" name="Z_57AB6574_63F2_40B5_BA02_4B403D8BA163_.wvu.Rows" hidden="1" oldHidden="1">
    <formula>NHIA!$1:$1</formula>
    <oldFormula>NHIA!$1:$1</oldFormula>
  </rdn>
  <rdn rId="0" localSheetId="54" customView="1" name="Z_57AB6574_63F2_40B5_BA02_4B403D8BA163_.wvu.Cols" hidden="1" oldHidden="1">
    <formula>NHIA!$C:$C,NHIA!$F:$F</formula>
    <oldFormula>NHIA!$C:$C,NHIA!$F:$F</oldFormula>
  </rdn>
  <rdn rId="0" localSheetId="55" customView="1" name="Z_57AB6574_63F2_40B5_BA02_4B403D8BA163_.wvu.PrintArea" hidden="1" oldHidden="1">
    <formula>NSA!$A$1:$G$13</formula>
    <oldFormula>NSA!$A$1:$G$13</oldFormula>
  </rdn>
  <rdn rId="0" localSheetId="55" customView="1" name="Z_57AB6574_63F2_40B5_BA02_4B403D8BA163_.wvu.Rows" hidden="1" oldHidden="1">
    <formula>NSA!$1:$1</formula>
    <oldFormula>NSA!$1:$1</oldFormula>
  </rdn>
  <rdn rId="0" localSheetId="55" customView="1" name="Z_57AB6574_63F2_40B5_BA02_4B403D8BA163_.wvu.Cols" hidden="1" oldHidden="1">
    <formula>NSA!$C:$C,NSA!$F:$F</formula>
    <oldFormula>NSA!$C:$C,NSA!$F:$F</oldFormula>
  </rdn>
  <rdn rId="0" localSheetId="56" customView="1" name="Z_57AB6574_63F2_40B5_BA02_4B403D8BA163_.wvu.PrintArea" hidden="1" oldHidden="1">
    <formula>'UB '!$A$1:$G$325</formula>
    <oldFormula>'UB '!$A$1:$G$325</oldFormula>
  </rdn>
  <rdn rId="0" localSheetId="56" customView="1" name="Z_57AB6574_63F2_40B5_BA02_4B403D8BA163_.wvu.PrintTitles" hidden="1" oldHidden="1">
    <formula>'UB '!$1:$2</formula>
    <oldFormula>'UB '!$1:$2</oldFormula>
  </rdn>
  <rdn rId="0" localSheetId="56" customView="1" name="Z_57AB6574_63F2_40B5_BA02_4B403D8BA163_.wvu.Cols" hidden="1" oldHidden="1">
    <formula>'UB '!$C:$C,'UB '!$F:$F</formula>
    <oldFormula>'UB '!$C:$C,'UB '!$F:$F</oldFormula>
  </rdn>
  <rdn rId="0" localSheetId="56" customView="1" name="Z_57AB6574_63F2_40B5_BA02_4B403D8BA163_.wvu.FilterData" hidden="1" oldHidden="1">
    <formula>'UB '!$A$1:$G$325</formula>
    <oldFormula>'UB '!$A$1:$G$325</oldFormula>
  </rdn>
  <rdn rId="0" localSheetId="57" customView="1" name="Z_57AB6574_63F2_40B5_BA02_4B403D8BA163_.wvu.PrintArea" hidden="1" oldHidden="1">
    <formula>BTVI!$A$1:$G$31</formula>
    <oldFormula>BTVI!$A$1:$G$31</oldFormula>
  </rdn>
  <rdn rId="0" localSheetId="57" customView="1" name="Z_57AB6574_63F2_40B5_BA02_4B403D8BA163_.wvu.PrintTitles" hidden="1" oldHidden="1">
    <formula>BTVI!$1:$2</formula>
    <oldFormula>BTVI!$1:$2</oldFormula>
  </rdn>
  <rdn rId="0" localSheetId="57" customView="1" name="Z_57AB6574_63F2_40B5_BA02_4B403D8BA163_.wvu.Cols" hidden="1" oldHidden="1">
    <formula>BTVI!$C:$C,BTVI!$F:$F</formula>
    <oldFormula>BTVI!$C:$C,BTVI!$F:$F</oldFormula>
  </rdn>
  <rdn rId="0" localSheetId="58" customView="1" name="Z_57AB6574_63F2_40B5_BA02_4B403D8BA163_.wvu.PrintArea" hidden="1" oldHidden="1">
    <formula>BAIC!$A$1:$G$24</formula>
    <oldFormula>BAIC!$A$1:$G$24</oldFormula>
  </rdn>
  <rdn rId="0" localSheetId="58" customView="1" name="Z_57AB6574_63F2_40B5_BA02_4B403D8BA163_.wvu.Rows" hidden="1" oldHidden="1">
    <formula>BAIC!$1:$1</formula>
    <oldFormula>BAIC!$1:$1</oldFormula>
  </rdn>
  <rdn rId="0" localSheetId="58" customView="1" name="Z_57AB6574_63F2_40B5_BA02_4B403D8BA163_.wvu.Cols" hidden="1" oldHidden="1">
    <formula>BAIC!$C:$C,BAIC!$F:$F</formula>
    <oldFormula>BAIC!$C:$C,BAIC!$F:$F</oldFormula>
  </rdn>
  <rdn rId="0" localSheetId="59" customView="1" name="Z_57AB6574_63F2_40B5_BA02_4B403D8BA163_.wvu.PrintArea" hidden="1" oldHidden="1">
    <formula>NFS!$A$1:$G$88</formula>
    <oldFormula>NFS!$A$1:$G$88</oldFormula>
  </rdn>
  <rdn rId="0" localSheetId="59" customView="1" name="Z_57AB6574_63F2_40B5_BA02_4B403D8BA163_.wvu.PrintTitles" hidden="1" oldHidden="1">
    <formula>NFS!$1:$2</formula>
    <oldFormula>NFS!$1:$2</oldFormula>
  </rdn>
  <rdn rId="0" localSheetId="59" customView="1" name="Z_57AB6574_63F2_40B5_BA02_4B403D8BA163_.wvu.Cols" hidden="1" oldHidden="1">
    <formula>NFS!$C:$C,NFS!$F:$F</formula>
    <oldFormula>NFS!$C:$C,NFS!$F:$F</oldFormula>
  </rdn>
  <rdn rId="0" localSheetId="60" customView="1" name="Z_57AB6574_63F2_40B5_BA02_4B403D8BA163_.wvu.PrintArea" hidden="1" oldHidden="1">
    <formula>'Hotel Corp.'!$A$1:$G$10</formula>
    <oldFormula>'Hotel Corp.'!$A$1:$G$10</oldFormula>
  </rdn>
  <rdn rId="0" localSheetId="60" customView="1" name="Z_57AB6574_63F2_40B5_BA02_4B403D8BA163_.wvu.Rows" hidden="1" oldHidden="1">
    <formula>'Hotel Corp.'!$1:$1</formula>
    <oldFormula>'Hotel Corp.'!$1:$1</oldFormula>
  </rdn>
  <rdn rId="0" localSheetId="60" customView="1" name="Z_57AB6574_63F2_40B5_BA02_4B403D8BA163_.wvu.Cols" hidden="1" oldHidden="1">
    <formula>'Hotel Corp.'!$C:$C,'Hotel Corp.'!$F:$F</formula>
    <oldFormula>'Hotel Corp.'!$C:$C,'Hotel Corp.'!$F:$F</oldFormula>
  </rdn>
  <rdn rId="0" localSheetId="61" customView="1" name="Z_57AB6574_63F2_40B5_BA02_4B403D8BA163_.wvu.PrintArea" hidden="1" oldHidden="1">
    <formula>'Straw Market Auth.'!$A$1:$G$64</formula>
    <oldFormula>'Straw Market Auth.'!$A$1:$G$64</oldFormula>
  </rdn>
  <rdn rId="0" localSheetId="61" customView="1" name="Z_57AB6574_63F2_40B5_BA02_4B403D8BA163_.wvu.PrintTitles" hidden="1" oldHidden="1">
    <formula>'Straw Market Auth.'!$1:$2</formula>
    <oldFormula>'Straw Market Auth.'!$1:$2</oldFormula>
  </rdn>
  <rdn rId="0" localSheetId="61" customView="1" name="Z_57AB6574_63F2_40B5_BA02_4B403D8BA163_.wvu.Cols" hidden="1" oldHidden="1">
    <formula>'Straw Market Auth.'!$C:$C,'Straw Market Auth.'!$F:$F</formula>
    <oldFormula>'Straw Market Auth.'!$C:$C,'Straw Market Auth.'!$F:$F</oldFormula>
  </rdn>
  <rdn rId="0" localSheetId="62" customView="1" name="Z_57AB6574_63F2_40B5_BA02_4B403D8BA163_.wvu.PrintArea" hidden="1" oldHidden="1">
    <formula>Bahamasair!$A$1:$G$216</formula>
    <oldFormula>Bahamasair!$A$1:$G$216</oldFormula>
  </rdn>
  <rdn rId="0" localSheetId="62" customView="1" name="Z_57AB6574_63F2_40B5_BA02_4B403D8BA163_.wvu.PrintTitles" hidden="1" oldHidden="1">
    <formula>Bahamasair!$1:$2</formula>
    <oldFormula>Bahamasair!$1:$2</oldFormula>
  </rdn>
  <rdn rId="0" localSheetId="62" customView="1" name="Z_57AB6574_63F2_40B5_BA02_4B403D8BA163_.wvu.Cols" hidden="1" oldHidden="1">
    <formula>Bahamasair!$C:$C,Bahamasair!$F:$F</formula>
    <oldFormula>Bahamasair!$C:$C,Bahamasair!$F:$F</oldFormula>
  </rdn>
  <rdn rId="0" localSheetId="63" customView="1" name="Z_57AB6574_63F2_40B5_BA02_4B403D8BA163_.wvu.PrintArea" hidden="1" oldHidden="1">
    <formula>BAMSI!$A$1:$G$21</formula>
    <oldFormula>BAMSI!$A$1:$G$21</oldFormula>
  </rdn>
  <rdn rId="0" localSheetId="63" customView="1" name="Z_57AB6574_63F2_40B5_BA02_4B403D8BA163_.wvu.Rows" hidden="1" oldHidden="1">
    <formula>BAMSI!$1:$1</formula>
    <oldFormula>BAMSI!$1:$1</oldFormula>
  </rdn>
  <rdn rId="0" localSheetId="63" customView="1" name="Z_57AB6574_63F2_40B5_BA02_4B403D8BA163_.wvu.Cols" hidden="1" oldHidden="1">
    <formula>BAMSI!$C:$C,BAMSI!$F:$F</formula>
    <oldFormula>BAMSI!$C:$C,BAMSI!$F:$F</oldFormula>
  </rdn>
  <rdn rId="0" localSheetId="64" customView="1" name="Z_57AB6574_63F2_40B5_BA02_4B403D8BA163_.wvu.PrintArea" hidden="1" oldHidden="1">
    <formula>BPPBA!$A$1:$G$12</formula>
    <oldFormula>BPPBA!$A$1:$G$12</oldFormula>
  </rdn>
  <rdn rId="0" localSheetId="64" customView="1" name="Z_57AB6574_63F2_40B5_BA02_4B403D8BA163_.wvu.Rows" hidden="1" oldHidden="1">
    <formula>BPPBA!$1:$1</formula>
    <oldFormula>BPPBA!$1:$1</oldFormula>
  </rdn>
  <rdn rId="0" localSheetId="64" customView="1" name="Z_57AB6574_63F2_40B5_BA02_4B403D8BA163_.wvu.Cols" hidden="1" oldHidden="1">
    <formula>BPPBA!$C:$C,BPPBA!$F:$F</formula>
    <oldFormula>BPPBA!$C:$C,BPPBA!$F:$F</oldFormula>
  </rdn>
  <rdn rId="0" localSheetId="65" customView="1" name="Z_57AB6574_63F2_40B5_BA02_4B403D8BA163_.wvu.PrintArea" hidden="1" oldHidden="1">
    <formula>PHA!$A$1:$G$35</formula>
    <oldFormula>PHA!$A$1:$G$35</oldFormula>
  </rdn>
  <rdn rId="0" localSheetId="65" customView="1" name="Z_57AB6574_63F2_40B5_BA02_4B403D8BA163_.wvu.Rows" hidden="1" oldHidden="1">
    <formula>PHA!$1:$1</formula>
    <oldFormula>PHA!$1:$1</oldFormula>
  </rdn>
  <rdn rId="0" localSheetId="65" customView="1" name="Z_57AB6574_63F2_40B5_BA02_4B403D8BA163_.wvu.Cols" hidden="1" oldHidden="1">
    <formula>PHA!$C:$C,PHA!$F:$F</formula>
    <oldFormula>PHA!$C:$C,PHA!$F:$F</oldFormula>
  </rdn>
  <rdn rId="0" localSheetId="66" customView="1" name="Z_57AB6574_63F2_40B5_BA02_4B403D8BA163_.wvu.PrintArea" hidden="1" oldHidden="1">
    <formula>'Airport Authority'!$A$1:$G$51</formula>
    <oldFormula>'Airport Authority'!$A$1:$G$51</oldFormula>
  </rdn>
  <rdn rId="0" localSheetId="66" customView="1" name="Z_57AB6574_63F2_40B5_BA02_4B403D8BA163_.wvu.PrintTitles" hidden="1" oldHidden="1">
    <formula>'Airport Authority'!$1:$2</formula>
    <oldFormula>'Airport Authority'!$1:$2</oldFormula>
  </rdn>
  <rdn rId="0" localSheetId="66" customView="1" name="Z_57AB6574_63F2_40B5_BA02_4B403D8BA163_.wvu.Cols" hidden="1" oldHidden="1">
    <formula>'Airport Authority'!$C:$C,'Airport Authority'!$F:$F</formula>
    <oldFormula>'Airport Authority'!$C:$C,'Airport Authority'!$F:$F</oldFormula>
  </rdn>
  <rdn rId="0" localSheetId="67" customView="1" name="Z_57AB6574_63F2_40B5_BA02_4B403D8BA163_.wvu.PrintArea" hidden="1" oldHidden="1">
    <formula>WSC!$A$1:$G$12</formula>
    <oldFormula>WSC!$A$1:$G$12</oldFormula>
  </rdn>
  <rdn rId="0" localSheetId="67" customView="1" name="Z_57AB6574_63F2_40B5_BA02_4B403D8BA163_.wvu.Rows" hidden="1" oldHidden="1">
    <formula>WSC!$1:$1</formula>
    <oldFormula>WSC!$1:$1</oldFormula>
  </rdn>
  <rdn rId="0" localSheetId="67" customView="1" name="Z_57AB6574_63F2_40B5_BA02_4B403D8BA163_.wvu.Cols" hidden="1" oldHidden="1">
    <formula>WSC!$C:$C,WSC!$F:$F</formula>
    <oldFormula>WSC!$C:$C,WSC!$F:$F</oldFormula>
  </rdn>
  <rcv guid="{57AB6574-63F2-40B5-BA02-4B403D8BA163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12" sId="61" odxf="1" dxf="1">
    <nc r="D6" t="inlineStr">
      <is>
        <t>Monthly Billing July 2021</t>
      </is>
    </nc>
    <odxf>
      <numFmt numFmtId="30" formatCode="@"/>
    </odxf>
    <ndxf>
      <numFmt numFmtId="0" formatCode="General"/>
    </ndxf>
  </rcc>
  <rcc rId="2813" sId="61">
    <nc r="D7" t="inlineStr">
      <is>
        <t>Monthly Billing August 2021</t>
      </is>
    </nc>
  </rcc>
  <rcc rId="2814" sId="61">
    <nc r="D8" t="inlineStr">
      <is>
        <t>Monthly Billing September 2021</t>
      </is>
    </nc>
  </rcc>
  <rcc rId="2815" sId="61">
    <nc r="D9" t="inlineStr">
      <is>
        <t>Monthly Billing October 2021</t>
      </is>
    </nc>
  </rcc>
  <rcc rId="2816" sId="61">
    <nc r="D10" t="inlineStr">
      <is>
        <t>Monthly Billing November 2021</t>
      </is>
    </nc>
  </rcc>
  <rcc rId="2817" sId="61">
    <nc r="D11" t="inlineStr">
      <is>
        <t>Monthly Billing December 2021</t>
      </is>
    </nc>
  </rcc>
  <rcmt sheetId="61" cell="D6" guid="{00000000-0000-0000-0000-000000000000}" action="delete" author="Robyn Allen"/>
  <rcmt sheetId="61" cell="D12" guid="{00000000-0000-0000-0000-000000000000}" action="delete" author="Robyn Allen"/>
  <rcc rId="2818" sId="61">
    <oc r="B31" t="inlineStr">
      <is>
        <t>Elaine Simms</t>
      </is>
    </oc>
    <nc r="B31" t="inlineStr">
      <is>
        <t>N/A</t>
      </is>
    </nc>
  </rcc>
  <rcc rId="2819" sId="61">
    <oc r="B32" t="inlineStr">
      <is>
        <t>Elaine Simms</t>
      </is>
    </oc>
    <nc r="B32" t="inlineStr">
      <is>
        <t>N/A</t>
      </is>
    </nc>
  </rcc>
  <rcc rId="2820" sId="61">
    <oc r="B33" t="inlineStr">
      <is>
        <t>Elaine Simms</t>
      </is>
    </oc>
    <nc r="B33" t="inlineStr">
      <is>
        <t>N/A</t>
      </is>
    </nc>
  </rcc>
  <rcc rId="2821" sId="61">
    <oc r="B34" t="inlineStr">
      <is>
        <t>Elaine Simms</t>
      </is>
    </oc>
    <nc r="B34" t="inlineStr">
      <is>
        <t>N/A</t>
      </is>
    </nc>
  </rcc>
  <rcc rId="2822" sId="61">
    <oc r="B35" t="inlineStr">
      <is>
        <t>Elaine Simms</t>
      </is>
    </oc>
    <nc r="B35" t="inlineStr">
      <is>
        <t>N/A</t>
      </is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61" cell="B31" guid="{00000000-0000-0000-0000-000000000000}" action="delete" author="Robyn Allen"/>
  <rcmt sheetId="56" cell="B14" guid="{00000000-0000-0000-0000-000000000000}" action="delete" author="Robyn Allen"/>
  <rcv guid="{57AB6574-63F2-40B5-BA02-4B403D8BA163}" action="delete"/>
  <rdn rId="0" localSheetId="1" customView="1" name="Z_57AB6574_63F2_40B5_BA02_4B403D8BA163_.wvu.PrintTitles" hidden="1" oldHidden="1">
    <formula>Summary!$2:$2</formula>
    <oldFormula>Summary!$2:$2</oldFormula>
  </rdn>
  <rdn rId="0" localSheetId="2" customView="1" name="Z_57AB6574_63F2_40B5_BA02_4B403D8BA163_.wvu.PrintArea" hidden="1" oldHidden="1">
    <formula>'Arrears-Various'!$A$2:$E$19</formula>
    <oldFormula>'Arrears-Various'!$A$2:$E$19</oldFormula>
  </rdn>
  <rdn rId="0" localSheetId="2" customView="1" name="Z_57AB6574_63F2_40B5_BA02_4B403D8BA163_.wvu.Cols" hidden="1" oldHidden="1">
    <formula>'Arrears-Various'!$C:$C,'Arrears-Various'!$F:$F</formula>
    <oldFormula>'Arrears-Various'!$C:$C,'Arrears-Various'!$F:$F</oldFormula>
  </rdn>
  <rdn rId="0" localSheetId="3" customView="1" name="Z_57AB6574_63F2_40B5_BA02_4B403D8BA163_.wvu.PrintArea" hidden="1" oldHidden="1">
    <formula>'Head 001'!$A$1:$G$17</formula>
    <oldFormula>'Head 001'!$A$1:$G$17</oldFormula>
  </rdn>
  <rdn rId="0" localSheetId="3" customView="1" name="Z_57AB6574_63F2_40B5_BA02_4B403D8BA163_.wvu.Rows" hidden="1" oldHidden="1">
    <formula>'Head 001'!$19:$28</formula>
    <oldFormula>'Head 001'!$19:$28</oldFormula>
  </rdn>
  <rdn rId="0" localSheetId="3" customView="1" name="Z_57AB6574_63F2_40B5_BA02_4B403D8BA163_.wvu.Cols" hidden="1" oldHidden="1">
    <formula>'Head 001'!$C:$C,'Head 001'!$F:$F</formula>
    <oldFormula>'Head 001'!$C:$C,'Head 001'!$F:$F</oldFormula>
  </rdn>
  <rdn rId="0" localSheetId="4" customView="1" name="Z_57AB6574_63F2_40B5_BA02_4B403D8BA163_.wvu.PrintArea" hidden="1" oldHidden="1">
    <formula>'Head 003'!$A$1:$G$11</formula>
    <oldFormula>'Head 003'!$A$1:$G$11</oldFormula>
  </rdn>
  <rdn rId="0" localSheetId="4" customView="1" name="Z_57AB6574_63F2_40B5_BA02_4B403D8BA163_.wvu.Cols" hidden="1" oldHidden="1">
    <formula>'Head 003'!$C:$C,'Head 003'!$F:$F</formula>
    <oldFormula>'Head 003'!$C:$C,'Head 003'!$F:$F</oldFormula>
  </rdn>
  <rdn rId="0" localSheetId="5" customView="1" name="Z_57AB6574_63F2_40B5_BA02_4B403D8BA163_.wvu.PrintArea" hidden="1" oldHidden="1">
    <formula>'Head 005'!$A$1:$G$60</formula>
    <oldFormula>'Head 005'!$A$1:$G$60</oldFormula>
  </rdn>
  <rdn rId="0" localSheetId="5" customView="1" name="Z_57AB6574_63F2_40B5_BA02_4B403D8BA163_.wvu.PrintTitles" hidden="1" oldHidden="1">
    <formula>'Head 005'!$1:$2</formula>
    <oldFormula>'Head 005'!$1:$2</oldFormula>
  </rdn>
  <rdn rId="0" localSheetId="5" customView="1" name="Z_57AB6574_63F2_40B5_BA02_4B403D8BA163_.wvu.Cols" hidden="1" oldHidden="1">
    <formula>'Head 005'!$C:$C,'Head 005'!$F:$F</formula>
    <oldFormula>'Head 005'!$C:$C,'Head 005'!$F:$F</oldFormula>
  </rdn>
  <rdn rId="0" localSheetId="5" customView="1" name="Z_57AB6574_63F2_40B5_BA02_4B403D8BA163_.wvu.FilterData" hidden="1" oldHidden="1">
    <formula>'Head 005'!$A$6:$G$60</formula>
    <oldFormula>'Head 005'!$A$6:$G$60</oldFormula>
  </rdn>
  <rdn rId="0" localSheetId="6" customView="1" name="Z_57AB6574_63F2_40B5_BA02_4B403D8BA163_.wvu.PrintArea" hidden="1" oldHidden="1">
    <formula>'Head 006'!$A$1:$G$12</formula>
    <oldFormula>'Head 006'!$A$1:$G$12</oldFormula>
  </rdn>
  <rdn rId="0" localSheetId="6" customView="1" name="Z_57AB6574_63F2_40B5_BA02_4B403D8BA163_.wvu.Cols" hidden="1" oldHidden="1">
    <formula>'Head 006'!$C:$C,'Head 006'!$F:$F</formula>
    <oldFormula>'Head 006'!$C:$C,'Head 006'!$F:$F</oldFormula>
  </rdn>
  <rdn rId="0" localSheetId="7" customView="1" name="Z_57AB6574_63F2_40B5_BA02_4B403D8BA163_.wvu.PrintArea" hidden="1" oldHidden="1">
    <formula>'Head 007'!$A$1:$G$51</formula>
    <oldFormula>'Head 007'!$A$1:$G$51</oldFormula>
  </rdn>
  <rdn rId="0" localSheetId="7" customView="1" name="Z_57AB6574_63F2_40B5_BA02_4B403D8BA163_.wvu.PrintTitles" hidden="1" oldHidden="1">
    <formula>'Head 007'!$1:$2</formula>
    <oldFormula>'Head 007'!$1:$2</oldFormula>
  </rdn>
  <rdn rId="0" localSheetId="7" customView="1" name="Z_57AB6574_63F2_40B5_BA02_4B403D8BA163_.wvu.Cols" hidden="1" oldHidden="1">
    <formula>'Head 007'!$C:$C,'Head 007'!$F:$F</formula>
    <oldFormula>'Head 007'!$C:$C,'Head 007'!$F:$F</oldFormula>
  </rdn>
  <rdn rId="0" localSheetId="8" customView="1" name="Z_57AB6574_63F2_40B5_BA02_4B403D8BA163_.wvu.PrintArea" hidden="1" oldHidden="1">
    <formula>'Head 010'!$A$1:$H$29</formula>
    <oldFormula>'Head 010'!$A$1:$H$29</oldFormula>
  </rdn>
  <rdn rId="0" localSheetId="8" customView="1" name="Z_57AB6574_63F2_40B5_BA02_4B403D8BA163_.wvu.PrintTitles" hidden="1" oldHidden="1">
    <formula>'Head 010'!$1:$2</formula>
    <oldFormula>'Head 010'!$1:$2</oldFormula>
  </rdn>
  <rdn rId="0" localSheetId="8" customView="1" name="Z_57AB6574_63F2_40B5_BA02_4B403D8BA163_.wvu.Cols" hidden="1" oldHidden="1">
    <formula>'Head 010'!$B:$B,'Head 010'!$D:$D,'Head 010'!$G:$G</formula>
    <oldFormula>'Head 010'!$B:$B,'Head 010'!$D:$D,'Head 010'!$G:$G</oldFormula>
  </rdn>
  <rdn rId="0" localSheetId="9" customView="1" name="Z_57AB6574_63F2_40B5_BA02_4B403D8BA163_.wvu.PrintArea" hidden="1" oldHidden="1">
    <formula>'Head 012'!$A$1:$G$10</formula>
    <oldFormula>'Head 012'!$A$1:$G$10</oldFormula>
  </rdn>
  <rdn rId="0" localSheetId="9" customView="1" name="Z_57AB6574_63F2_40B5_BA02_4B403D8BA163_.wvu.Rows" hidden="1" oldHidden="1">
    <formula>'Head 012'!$10:$13</formula>
    <oldFormula>'Head 012'!$10:$13</oldFormula>
  </rdn>
  <rdn rId="0" localSheetId="9" customView="1" name="Z_57AB6574_63F2_40B5_BA02_4B403D8BA163_.wvu.Cols" hidden="1" oldHidden="1">
    <formula>'Head 012'!$C:$C,'Head 012'!$F:$F</formula>
    <oldFormula>'Head 012'!$C:$C,'Head 012'!$F:$F</oldFormula>
  </rdn>
  <rdn rId="0" localSheetId="10" customView="1" name="Z_57AB6574_63F2_40B5_BA02_4B403D8BA163_.wvu.PrintArea" hidden="1" oldHidden="1">
    <formula>'Head 013'!$A$1:$G$15</formula>
    <oldFormula>'Head 013'!$A$1:$G$15</oldFormula>
  </rdn>
  <rdn rId="0" localSheetId="10" customView="1" name="Z_57AB6574_63F2_40B5_BA02_4B403D8BA163_.wvu.Cols" hidden="1" oldHidden="1">
    <formula>'Head 013'!$C:$C,'Head 013'!$F:$F</formula>
    <oldFormula>'Head 013'!$C:$C,'Head 013'!$F:$F</oldFormula>
  </rdn>
  <rdn rId="0" localSheetId="11" customView="1" name="Z_57AB6574_63F2_40B5_BA02_4B403D8BA163_.wvu.PrintArea" hidden="1" oldHidden="1">
    <formula>'Head 018'!$A$1:$H$30</formula>
    <oldFormula>'Head 018'!$A$1:$H$30</oldFormula>
  </rdn>
  <rdn rId="0" localSheetId="11" customView="1" name="Z_57AB6574_63F2_40B5_BA02_4B403D8BA163_.wvu.PrintTitles" hidden="1" oldHidden="1">
    <formula>'Head 018'!$1:$2</formula>
    <oldFormula>'Head 018'!$1:$2</oldFormula>
  </rdn>
  <rdn rId="0" localSheetId="11" customView="1" name="Z_57AB6574_63F2_40B5_BA02_4B403D8BA163_.wvu.Cols" hidden="1" oldHidden="1">
    <formula>'Head 018'!$B:$B,'Head 018'!$D:$D,'Head 018'!$G:$G</formula>
    <oldFormula>'Head 018'!$B:$B,'Head 018'!$D:$D,'Head 018'!$G:$G</oldFormula>
  </rdn>
  <rdn rId="0" localSheetId="12" customView="1" name="Z_57AB6574_63F2_40B5_BA02_4B403D8BA163_.wvu.PrintArea" hidden="1" oldHidden="1">
    <formula>'Head 019'!$A$1:$G$8</formula>
    <oldFormula>'Head 019'!$A$1:$G$8</oldFormula>
  </rdn>
  <rdn rId="0" localSheetId="12" customView="1" name="Z_57AB6574_63F2_40B5_BA02_4B403D8BA163_.wvu.Cols" hidden="1" oldHidden="1">
    <formula>'Head 019'!$C:$C,'Head 019'!$F:$F</formula>
    <oldFormula>'Head 019'!$C:$C,'Head 019'!$F:$F</oldFormula>
  </rdn>
  <rdn rId="0" localSheetId="13" customView="1" name="Z_57AB6574_63F2_40B5_BA02_4B403D8BA163_.wvu.PrintArea" hidden="1" oldHidden="1">
    <formula>'Head 021'!$A$1:$G$16</formula>
    <oldFormula>'Head 021'!$A$1:$G$16</oldFormula>
  </rdn>
  <rdn rId="0" localSheetId="13" customView="1" name="Z_57AB6574_63F2_40B5_BA02_4B403D8BA163_.wvu.Rows" hidden="1" oldHidden="1">
    <formula>'Head 021'!$1:$1</formula>
    <oldFormula>'Head 021'!$1:$1</oldFormula>
  </rdn>
  <rdn rId="0" localSheetId="13" customView="1" name="Z_57AB6574_63F2_40B5_BA02_4B403D8BA163_.wvu.Cols" hidden="1" oldHidden="1">
    <formula>'Head 021'!$C:$C,'Head 021'!$F:$F</formula>
    <oldFormula>'Head 021'!$C:$C,'Head 021'!$F:$F</oldFormula>
  </rdn>
  <rdn rId="0" localSheetId="14" customView="1" name="Z_57AB6574_63F2_40B5_BA02_4B403D8BA163_.wvu.PrintArea" hidden="1" oldHidden="1">
    <formula>'Head 022'!$A$1:$G$24</formula>
    <oldFormula>'Head 022'!$A$1:$G$24</oldFormula>
  </rdn>
  <rdn rId="0" localSheetId="14" customView="1" name="Z_57AB6574_63F2_40B5_BA02_4B403D8BA163_.wvu.Rows" hidden="1" oldHidden="1">
    <formula>'Head 022'!$1:$1</formula>
    <oldFormula>'Head 022'!$1:$1</oldFormula>
  </rdn>
  <rdn rId="0" localSheetId="14" customView="1" name="Z_57AB6574_63F2_40B5_BA02_4B403D8BA163_.wvu.Cols" hidden="1" oldHidden="1">
    <formula>'Head 022'!$C:$C,'Head 022'!$F:$F</formula>
    <oldFormula>'Head 022'!$C:$C,'Head 022'!$F:$F</oldFormula>
  </rdn>
  <rdn rId="0" localSheetId="15" customView="1" name="Z_57AB6574_63F2_40B5_BA02_4B403D8BA163_.wvu.PrintArea" hidden="1" oldHidden="1">
    <formula>'Head 023'!$A$1:$G$32</formula>
    <oldFormula>'Head 023'!$A$1:$G$32</oldFormula>
  </rdn>
  <rdn rId="0" localSheetId="15" customView="1" name="Z_57AB6574_63F2_40B5_BA02_4B403D8BA163_.wvu.PrintTitles" hidden="1" oldHidden="1">
    <formula>'Head 023'!$1:$2</formula>
    <oldFormula>'Head 023'!$1:$2</oldFormula>
  </rdn>
  <rdn rId="0" localSheetId="15" customView="1" name="Z_57AB6574_63F2_40B5_BA02_4B403D8BA163_.wvu.Cols" hidden="1" oldHidden="1">
    <formula>'Head 023'!$C:$C,'Head 023'!$F:$F</formula>
    <oldFormula>'Head 023'!$C:$C,'Head 023'!$F:$F</oldFormula>
  </rdn>
  <rdn rId="0" localSheetId="16" customView="1" name="Z_57AB6574_63F2_40B5_BA02_4B403D8BA163_.wvu.PrintArea" hidden="1" oldHidden="1">
    <formula>'Head 028'!$A$1:$G$18</formula>
    <oldFormula>'Head 028'!$A$1:$G$18</oldFormula>
  </rdn>
  <rdn rId="0" localSheetId="16" customView="1" name="Z_57AB6574_63F2_40B5_BA02_4B403D8BA163_.wvu.Rows" hidden="1" oldHidden="1">
    <formula>'Head 028'!$1:$1</formula>
    <oldFormula>'Head 028'!$1:$1</oldFormula>
  </rdn>
  <rdn rId="0" localSheetId="16" customView="1" name="Z_57AB6574_63F2_40B5_BA02_4B403D8BA163_.wvu.Cols" hidden="1" oldHidden="1">
    <formula>'Head 028'!$C:$C,'Head 028'!$F:$F</formula>
    <oldFormula>'Head 028'!$C:$C,'Head 028'!$F:$F</oldFormula>
  </rdn>
  <rdn rId="0" localSheetId="17" customView="1" name="Z_57AB6574_63F2_40B5_BA02_4B403D8BA163_.wvu.PrintArea" hidden="1" oldHidden="1">
    <formula>'Head 029'!$A$1:$H$21</formula>
    <oldFormula>'Head 029'!$A$1:$H$21</oldFormula>
  </rdn>
  <rdn rId="0" localSheetId="17" customView="1" name="Z_57AB6574_63F2_40B5_BA02_4B403D8BA163_.wvu.Cols" hidden="1" oldHidden="1">
    <formula>'Head 029'!$B:$B,'Head 029'!$E:$F</formula>
    <oldFormula>'Head 029'!$B:$B,'Head 029'!$E:$F</oldFormula>
  </rdn>
  <rdn rId="0" localSheetId="18" customView="1" name="Z_57AB6574_63F2_40B5_BA02_4B403D8BA163_.wvu.PrintArea" hidden="1" oldHidden="1">
    <formula>'Head 030'!$A$1:$G$34</formula>
    <oldFormula>'Head 030'!$A$1:$G$34</oldFormula>
  </rdn>
  <rdn rId="0" localSheetId="18" customView="1" name="Z_57AB6574_63F2_40B5_BA02_4B403D8BA163_.wvu.PrintTitles" hidden="1" oldHidden="1">
    <formula>'Head 030'!$1:$2</formula>
    <oldFormula>'Head 030'!$1:$2</oldFormula>
  </rdn>
  <rdn rId="0" localSheetId="18" customView="1" name="Z_57AB6574_63F2_40B5_BA02_4B403D8BA163_.wvu.Cols" hidden="1" oldHidden="1">
    <formula>'Head 030'!$C:$C,'Head 030'!$F:$F</formula>
    <oldFormula>'Head 030'!$C:$C,'Head 030'!$F:$F</oldFormula>
  </rdn>
  <rdn rId="0" localSheetId="19" customView="1" name="Z_57AB6574_63F2_40B5_BA02_4B403D8BA163_.wvu.PrintArea" hidden="1" oldHidden="1">
    <formula>'Head 031'!$A$1:$G$9</formula>
    <oldFormula>'Head 031'!$A$1:$G$9</oldFormula>
  </rdn>
  <rdn rId="0" localSheetId="19" customView="1" name="Z_57AB6574_63F2_40B5_BA02_4B403D8BA163_.wvu.Cols" hidden="1" oldHidden="1">
    <formula>'Head 031'!$C:$C,'Head 031'!$F:$F</formula>
    <oldFormula>'Head 031'!$C:$C,'Head 031'!$F:$F</oldFormula>
  </rdn>
  <rdn rId="0" localSheetId="20" customView="1" name="Z_57AB6574_63F2_40B5_BA02_4B403D8BA163_.wvu.PrintArea" hidden="1" oldHidden="1">
    <formula>'Head 032'!$A$1:$G$72</formula>
    <oldFormula>'Head 032'!$A$1:$G$72</oldFormula>
  </rdn>
  <rdn rId="0" localSheetId="20" customView="1" name="Z_57AB6574_63F2_40B5_BA02_4B403D8BA163_.wvu.PrintTitles" hidden="1" oldHidden="1">
    <formula>'Head 032'!$1:$2</formula>
    <oldFormula>'Head 032'!$1:$2</oldFormula>
  </rdn>
  <rdn rId="0" localSheetId="20" customView="1" name="Z_57AB6574_63F2_40B5_BA02_4B403D8BA163_.wvu.Cols" hidden="1" oldHidden="1">
    <formula>'Head 032'!$C:$C,'Head 032'!$F:$F</formula>
    <oldFormula>'Head 032'!$C:$C,'Head 032'!$F:$F</oldFormula>
  </rdn>
  <rdn rId="0" localSheetId="21" customView="1" name="Z_57AB6574_63F2_40B5_BA02_4B403D8BA163_.wvu.PrintArea" hidden="1" oldHidden="1">
    <formula>'Head 033'!$A$1:$G$14</formula>
    <oldFormula>'Head 033'!$A$1:$G$14</oldFormula>
  </rdn>
  <rdn rId="0" localSheetId="21" customView="1" name="Z_57AB6574_63F2_40B5_BA02_4B403D8BA163_.wvu.Rows" hidden="1" oldHidden="1">
    <formula>'Head 033'!$1:$1</formula>
    <oldFormula>'Head 033'!$1:$1</oldFormula>
  </rdn>
  <rdn rId="0" localSheetId="21" customView="1" name="Z_57AB6574_63F2_40B5_BA02_4B403D8BA163_.wvu.Cols" hidden="1" oldHidden="1">
    <formula>'Head 033'!$C:$C,'Head 033'!$F:$F</formula>
    <oldFormula>'Head 033'!$C:$C,'Head 033'!$F:$F</oldFormula>
  </rdn>
  <rdn rId="0" localSheetId="22" customView="1" name="Z_57AB6574_63F2_40B5_BA02_4B403D8BA163_.wvu.PrintArea" hidden="1" oldHidden="1">
    <formula>'Head 035'!$A$1:$H$60</formula>
    <oldFormula>'Head 035'!$A$1:$H$60</oldFormula>
  </rdn>
  <rdn rId="0" localSheetId="22" customView="1" name="Z_57AB6574_63F2_40B5_BA02_4B403D8BA163_.wvu.PrintTitles" hidden="1" oldHidden="1">
    <formula>'Head 035'!$1:$2</formula>
    <oldFormula>'Head 035'!$1:$2</oldFormula>
  </rdn>
  <rdn rId="0" localSheetId="22" customView="1" name="Z_57AB6574_63F2_40B5_BA02_4B403D8BA163_.wvu.Cols" hidden="1" oldHidden="1">
    <formula>'Head 035'!$B:$B,'Head 035'!$D:$D,'Head 035'!$G:$G</formula>
    <oldFormula>'Head 035'!$B:$B,'Head 035'!$D:$D,'Head 035'!$G:$G</oldFormula>
  </rdn>
  <rdn rId="0" localSheetId="23" customView="1" name="Z_57AB6574_63F2_40B5_BA02_4B403D8BA163_.wvu.PrintArea" hidden="1" oldHidden="1">
    <formula>'Head 037'!$A$1:$H$39</formula>
    <oldFormula>'Head 037'!$A$1:$H$39</oldFormula>
  </rdn>
  <rdn rId="0" localSheetId="23" customView="1" name="Z_57AB6574_63F2_40B5_BA02_4B403D8BA163_.wvu.Cols" hidden="1" oldHidden="1">
    <formula>'Head 037'!$B:$B,'Head 037'!$D:$D,'Head 037'!$G:$G</formula>
    <oldFormula>'Head 037'!$B:$B,'Head 037'!$D:$D,'Head 037'!$G:$G</oldFormula>
  </rdn>
  <rdn rId="0" localSheetId="24" customView="1" name="Z_57AB6574_63F2_40B5_BA02_4B403D8BA163_.wvu.PrintArea" hidden="1" oldHidden="1">
    <formula>'Head 038'!$A$1:$H$64</formula>
    <oldFormula>'Head 038'!$A$1:$H$64</oldFormula>
  </rdn>
  <rdn rId="0" localSheetId="24" customView="1" name="Z_57AB6574_63F2_40B5_BA02_4B403D8BA163_.wvu.PrintTitles" hidden="1" oldHidden="1">
    <formula>'Head 038'!$1:$2</formula>
    <oldFormula>'Head 038'!$1:$2</oldFormula>
  </rdn>
  <rdn rId="0" localSheetId="24" customView="1" name="Z_57AB6574_63F2_40B5_BA02_4B403D8BA163_.wvu.Cols" hidden="1" oldHidden="1">
    <formula>'Head 038'!$A:$A,'Head 038'!$D:$D,'Head 038'!$G:$G</formula>
    <oldFormula>'Head 038'!$A:$A,'Head 038'!$D:$D,'Head 038'!$G:$G</oldFormula>
  </rdn>
  <rdn rId="0" localSheetId="25" customView="1" name="Z_57AB6574_63F2_40B5_BA02_4B403D8BA163_.wvu.PrintArea" hidden="1" oldHidden="1">
    <formula>'Head 040'!$A$1:$H$11</formula>
    <oldFormula>'Head 040'!$A$1:$H$11</oldFormula>
  </rdn>
  <rdn rId="0" localSheetId="25" customView="1" name="Z_57AB6574_63F2_40B5_BA02_4B403D8BA163_.wvu.Cols" hidden="1" oldHidden="1">
    <formula>'Head 040'!$B:$B,'Head 040'!$D:$D,'Head 040'!$G:$G</formula>
    <oldFormula>'Head 040'!$B:$B,'Head 040'!$D:$D,'Head 040'!$G:$G</oldFormula>
  </rdn>
  <rdn rId="0" localSheetId="26" customView="1" name="Z_57AB6574_63F2_40B5_BA02_4B403D8BA163_.wvu.PrintArea" hidden="1" oldHidden="1">
    <formula>'Head 048'!$A$1:$G$14</formula>
    <oldFormula>'Head 048'!$A$1:$G$14</oldFormula>
  </rdn>
  <rdn rId="0" localSheetId="26" customView="1" name="Z_57AB6574_63F2_40B5_BA02_4B403D8BA163_.wvu.Cols" hidden="1" oldHidden="1">
    <formula>'Head 048'!$C:$C,'Head 048'!$F:$F</formula>
    <oldFormula>'Head 048'!$C:$C,'Head 048'!$F:$F</oldFormula>
  </rdn>
  <rdn rId="0" localSheetId="27" customView="1" name="Z_57AB6574_63F2_40B5_BA02_4B403D8BA163_.wvu.PrintArea" hidden="1" oldHidden="1">
    <formula>'Head 049'!$A$1:$G$12</formula>
    <oldFormula>'Head 049'!$A$1:$G$12</oldFormula>
  </rdn>
  <rdn rId="0" localSheetId="27" customView="1" name="Z_57AB6574_63F2_40B5_BA02_4B403D8BA163_.wvu.Rows" hidden="1" oldHidden="1">
    <formula>'Head 049'!$1:$1</formula>
    <oldFormula>'Head 049'!$1:$1</oldFormula>
  </rdn>
  <rdn rId="0" localSheetId="27" customView="1" name="Z_57AB6574_63F2_40B5_BA02_4B403D8BA163_.wvu.Cols" hidden="1" oldHidden="1">
    <formula>'Head 049'!$C:$C,'Head 049'!$F:$F</formula>
    <oldFormula>'Head 049'!$C:$C,'Head 049'!$F:$F</oldFormula>
  </rdn>
  <rdn rId="0" localSheetId="28" customView="1" name="Z_57AB6574_63F2_40B5_BA02_4B403D8BA163_.wvu.PrintArea" hidden="1" oldHidden="1">
    <formula>'Head 051'!$A$1:$G$11</formula>
    <oldFormula>'Head 051'!$A$1:$G$11</oldFormula>
  </rdn>
  <rdn rId="0" localSheetId="28" customView="1" name="Z_57AB6574_63F2_40B5_BA02_4B403D8BA163_.wvu.Rows" hidden="1" oldHidden="1">
    <formula>'Head 051'!$1:$1</formula>
    <oldFormula>'Head 051'!$1:$1</oldFormula>
  </rdn>
  <rdn rId="0" localSheetId="28" customView="1" name="Z_57AB6574_63F2_40B5_BA02_4B403D8BA163_.wvu.Cols" hidden="1" oldHidden="1">
    <formula>'Head 051'!$C:$C,'Head 051'!$F:$F</formula>
    <oldFormula>'Head 051'!$C:$C,'Head 051'!$F:$F</oldFormula>
  </rdn>
  <rdn rId="0" localSheetId="29" customView="1" name="Z_57AB6574_63F2_40B5_BA02_4B403D8BA163_.wvu.PrintArea" hidden="1" oldHidden="1">
    <formula>'Head 053'!$A$1:$G$10</formula>
    <oldFormula>'Head 053'!$A$1:$G$10</oldFormula>
  </rdn>
  <rdn rId="0" localSheetId="29" customView="1" name="Z_57AB6574_63F2_40B5_BA02_4B403D8BA163_.wvu.Rows" hidden="1" oldHidden="1">
    <formula>'Head 053'!$1:$1</formula>
    <oldFormula>'Head 053'!$1:$1</oldFormula>
  </rdn>
  <rdn rId="0" localSheetId="29" customView="1" name="Z_57AB6574_63F2_40B5_BA02_4B403D8BA163_.wvu.Cols" hidden="1" oldHidden="1">
    <formula>'Head 053'!$C:$C,'Head 053'!$F:$F</formula>
    <oldFormula>'Head 053'!$C:$C,'Head 053'!$F:$F</oldFormula>
  </rdn>
  <rdn rId="0" localSheetId="30" customView="1" name="Z_57AB6574_63F2_40B5_BA02_4B403D8BA163_.wvu.PrintArea" hidden="1" oldHidden="1">
    <formula>'Head 054'!$A$1:$F$22</formula>
    <oldFormula>'Head 054'!$A$1:$F$22</oldFormula>
  </rdn>
  <rdn rId="0" localSheetId="30" customView="1" name="Z_57AB6574_63F2_40B5_BA02_4B403D8BA163_.wvu.Rows" hidden="1" oldHidden="1">
    <formula>'Head 054'!$1:$1</formula>
    <oldFormula>'Head 054'!$1:$1</oldFormula>
  </rdn>
  <rdn rId="0" localSheetId="30" customView="1" name="Z_57AB6574_63F2_40B5_BA02_4B403D8BA163_.wvu.Cols" hidden="1" oldHidden="1">
    <formula>'Head 054'!$E:$E</formula>
    <oldFormula>'Head 054'!$E:$E</oldFormula>
  </rdn>
  <rdn rId="0" localSheetId="31" customView="1" name="Z_57AB6574_63F2_40B5_BA02_4B403D8BA163_.wvu.PrintArea" hidden="1" oldHidden="1">
    <formula>'Head 056'!$A$1:$H$48</formula>
    <oldFormula>'Head 056'!$A$1:$H$48</oldFormula>
  </rdn>
  <rdn rId="0" localSheetId="31" customView="1" name="Z_57AB6574_63F2_40B5_BA02_4B403D8BA163_.wvu.Rows" hidden="1" oldHidden="1">
    <formula>'Head 056'!$28:$36</formula>
    <oldFormula>'Head 056'!$28:$36</oldFormula>
  </rdn>
  <rdn rId="0" localSheetId="31" customView="1" name="Z_57AB6574_63F2_40B5_BA02_4B403D8BA163_.wvu.Cols" hidden="1" oldHidden="1">
    <formula>'Head 056'!$C:$C,'Head 056'!$F:$F</formula>
    <oldFormula>'Head 056'!$C:$C,'Head 056'!$F:$F</oldFormula>
  </rdn>
  <rdn rId="0" localSheetId="32" customView="1" name="Z_57AB6574_63F2_40B5_BA02_4B403D8BA163_.wvu.PrintArea" hidden="1" oldHidden="1">
    <formula>'Head 057'!$A$1:$G$26</formula>
    <oldFormula>'Head 057'!$A$1:$G$26</oldFormula>
  </rdn>
  <rdn rId="0" localSheetId="32" customView="1" name="Z_57AB6574_63F2_40B5_BA02_4B403D8BA163_.wvu.PrintTitles" hidden="1" oldHidden="1">
    <formula>'Head 057'!$1:$2</formula>
    <oldFormula>'Head 057'!$1:$2</oldFormula>
  </rdn>
  <rdn rId="0" localSheetId="32" customView="1" name="Z_57AB6574_63F2_40B5_BA02_4B403D8BA163_.wvu.Cols" hidden="1" oldHidden="1">
    <formula>'Head 057'!$C:$C,'Head 057'!$F:$F</formula>
    <oldFormula>'Head 057'!$C:$C,'Head 057'!$F:$F</oldFormula>
  </rdn>
  <rdn rId="0" localSheetId="33" customView="1" name="Z_57AB6574_63F2_40B5_BA02_4B403D8BA163_.wvu.PrintArea" hidden="1" oldHidden="1">
    <formula>'Head 058'!$A$1:$G$33</formula>
    <oldFormula>'Head 058'!$A$1:$G$33</oldFormula>
  </rdn>
  <rdn rId="0" localSheetId="33" customView="1" name="Z_57AB6574_63F2_40B5_BA02_4B403D8BA163_.wvu.PrintTitles" hidden="1" oldHidden="1">
    <formula>'Head 058'!$1:$2</formula>
    <oldFormula>'Head 058'!$1:$2</oldFormula>
  </rdn>
  <rdn rId="0" localSheetId="33" customView="1" name="Z_57AB6574_63F2_40B5_BA02_4B403D8BA163_.wvu.Rows" hidden="1" oldHidden="1">
    <formula>'Head 058'!$36:$45</formula>
    <oldFormula>'Head 058'!$36:$45</oldFormula>
  </rdn>
  <rdn rId="0" localSheetId="33" customView="1" name="Z_57AB6574_63F2_40B5_BA02_4B403D8BA163_.wvu.Cols" hidden="1" oldHidden="1">
    <formula>'Head 058'!$C:$C,'Head 058'!$F:$F</formula>
    <oldFormula>'Head 058'!$C:$C,'Head 058'!$F:$F</oldFormula>
  </rdn>
  <rdn rId="0" localSheetId="34" customView="1" name="Z_57AB6574_63F2_40B5_BA02_4B403D8BA163_.wvu.PrintArea" hidden="1" oldHidden="1">
    <formula>'Head 060'!$A$1:$G$13</formula>
    <oldFormula>'Head 060'!$A$1:$G$13</oldFormula>
  </rdn>
  <rdn rId="0" localSheetId="34" customView="1" name="Z_57AB6574_63F2_40B5_BA02_4B403D8BA163_.wvu.Rows" hidden="1" oldHidden="1">
    <formula>'Head 060'!$1:$1</formula>
    <oldFormula>'Head 060'!$1:$1</oldFormula>
  </rdn>
  <rdn rId="0" localSheetId="34" customView="1" name="Z_57AB6574_63F2_40B5_BA02_4B403D8BA163_.wvu.Cols" hidden="1" oldHidden="1">
    <formula>'Head 060'!$C:$C,'Head 060'!$F:$F</formula>
    <oldFormula>'Head 060'!$C:$C,'Head 060'!$F:$F</oldFormula>
  </rdn>
  <rdn rId="0" localSheetId="35" customView="1" name="Z_57AB6574_63F2_40B5_BA02_4B403D8BA163_.wvu.PrintArea" hidden="1" oldHidden="1">
    <formula>'Head 065'!$A$1:$G$30</formula>
    <oldFormula>'Head 065'!$A$1:$G$30</oldFormula>
  </rdn>
  <rdn rId="0" localSheetId="35" customView="1" name="Z_57AB6574_63F2_40B5_BA02_4B403D8BA163_.wvu.Cols" hidden="1" oldHidden="1">
    <formula>'Head 065'!$C:$C,'Head 065'!$F:$F</formula>
    <oldFormula>'Head 065'!$C:$C,'Head 065'!$F:$F</oldFormula>
  </rdn>
  <rdn rId="0" localSheetId="36" customView="1" name="Z_57AB6574_63F2_40B5_BA02_4B403D8BA163_.wvu.PrintArea" hidden="1" oldHidden="1">
    <formula>'Head 70'!$A$1:$G$11</formula>
    <oldFormula>'Head 70'!$A$1:$G$11</oldFormula>
  </rdn>
  <rdn rId="0" localSheetId="36" customView="1" name="Z_57AB6574_63F2_40B5_BA02_4B403D8BA163_.wvu.Rows" hidden="1" oldHidden="1">
    <formula>'Head 70'!$1:$1</formula>
    <oldFormula>'Head 70'!$1:$1</oldFormula>
  </rdn>
  <rdn rId="0" localSheetId="36" customView="1" name="Z_57AB6574_63F2_40B5_BA02_4B403D8BA163_.wvu.Cols" hidden="1" oldHidden="1">
    <formula>'Head 70'!$C:$C,'Head 70'!$F:$F</formula>
    <oldFormula>'Head 70'!$C:$C,'Head 70'!$F:$F</oldFormula>
  </rdn>
  <rdn rId="0" localSheetId="37" customView="1" name="Z_57AB6574_63F2_40B5_BA02_4B403D8BA163_.wvu.PrintArea" hidden="1" oldHidden="1">
    <formula>'Head 072'!$A$1:$G$9</formula>
    <oldFormula>'Head 072'!$A$1:$G$9</oldFormula>
  </rdn>
  <rdn rId="0" localSheetId="37" customView="1" name="Z_57AB6574_63F2_40B5_BA02_4B403D8BA163_.wvu.Rows" hidden="1" oldHidden="1">
    <formula>'Head 072'!$1:$1</formula>
    <oldFormula>'Head 072'!$1:$1</oldFormula>
  </rdn>
  <rdn rId="0" localSheetId="37" customView="1" name="Z_57AB6574_63F2_40B5_BA02_4B403D8BA163_.wvu.Cols" hidden="1" oldHidden="1">
    <formula>'Head 072'!$C:$C,'Head 072'!$F:$F</formula>
    <oldFormula>'Head 072'!$C:$C,'Head 072'!$F:$F</oldFormula>
  </rdn>
  <rdn rId="0" localSheetId="38" customView="1" name="Z_57AB6574_63F2_40B5_BA02_4B403D8BA163_.wvu.PrintArea" hidden="1" oldHidden="1">
    <formula>'Head 073'!$A$1:$G$33</formula>
    <oldFormula>'Head 073'!$A$1:$G$33</oldFormula>
  </rdn>
  <rdn rId="0" localSheetId="38" customView="1" name="Z_57AB6574_63F2_40B5_BA02_4B403D8BA163_.wvu.PrintTitles" hidden="1" oldHidden="1">
    <formula>'Head 073'!$1:$2</formula>
    <oldFormula>'Head 073'!$1:$2</oldFormula>
  </rdn>
  <rdn rId="0" localSheetId="38" customView="1" name="Z_57AB6574_63F2_40B5_BA02_4B403D8BA163_.wvu.Cols" hidden="1" oldHidden="1">
    <formula>'Head 073'!$C:$C,'Head 073'!$F:$F,'Head 073'!$H:$H</formula>
    <oldFormula>'Head 073'!$C:$C,'Head 073'!$F:$F,'Head 073'!$H:$H</oldFormula>
  </rdn>
  <rdn rId="0" localSheetId="39" customView="1" name="Z_57AB6574_63F2_40B5_BA02_4B403D8BA163_.wvu.PrintArea" hidden="1" oldHidden="1">
    <formula>'Head 074'!$A$1:$G$11</formula>
    <oldFormula>'Head 074'!$A$1:$G$11</oldFormula>
  </rdn>
  <rdn rId="0" localSheetId="39" customView="1" name="Z_57AB6574_63F2_40B5_BA02_4B403D8BA163_.wvu.Rows" hidden="1" oldHidden="1">
    <formula>'Head 074'!$1:$1</formula>
    <oldFormula>'Head 074'!$1:$1</oldFormula>
  </rdn>
  <rdn rId="0" localSheetId="39" customView="1" name="Z_57AB6574_63F2_40B5_BA02_4B403D8BA163_.wvu.Cols" hidden="1" oldHidden="1">
    <formula>'Head 074'!$C:$C,'Head 074'!$F:$F</formula>
    <oldFormula>'Head 074'!$C:$C,'Head 074'!$F:$F</oldFormula>
  </rdn>
  <rdn rId="0" localSheetId="40" customView="1" name="Z_57AB6574_63F2_40B5_BA02_4B403D8BA163_.wvu.PrintArea" hidden="1" oldHidden="1">
    <formula>'Head 007 - Capex'!$A$1:$G$8</formula>
    <oldFormula>'Head 007 - Capex'!$A$1:$G$8</oldFormula>
  </rdn>
  <rdn rId="0" localSheetId="40" customView="1" name="Z_57AB6574_63F2_40B5_BA02_4B403D8BA163_.wvu.Cols" hidden="1" oldHidden="1">
    <formula>'Head 007 - Capex'!$C:$C,'Head 007 - Capex'!$F:$F</formula>
    <oldFormula>'Head 007 - Capex'!$C:$C,'Head 007 - Capex'!$F:$F</oldFormula>
  </rdn>
  <rdn rId="0" localSheetId="41" customView="1" name="Z_57AB6574_63F2_40B5_BA02_4B403D8BA163_.wvu.PrintArea" hidden="1" oldHidden="1">
    <formula>'Head 021 - Capex'!$A$1:$G$13</formula>
    <oldFormula>'Head 021 - Capex'!$A$1:$G$13</oldFormula>
  </rdn>
  <rdn rId="0" localSheetId="41" customView="1" name="Z_57AB6574_63F2_40B5_BA02_4B403D8BA163_.wvu.Rows" hidden="1" oldHidden="1">
    <formula>'Head 021 - Capex'!$1:$1</formula>
    <oldFormula>'Head 021 - Capex'!$1:$1</oldFormula>
  </rdn>
  <rdn rId="0" localSheetId="41" customView="1" name="Z_57AB6574_63F2_40B5_BA02_4B403D8BA163_.wvu.Cols" hidden="1" oldHidden="1">
    <formula>'Head 021 - Capex'!$C:$C,'Head 021 - Capex'!$F:$F</formula>
    <oldFormula>'Head 021 - Capex'!$C:$C,'Head 021 - Capex'!$F:$F</oldFormula>
  </rdn>
  <rdn rId="0" localSheetId="42" customView="1" name="Z_57AB6574_63F2_40B5_BA02_4B403D8BA163_.wvu.PrintArea" hidden="1" oldHidden="1">
    <formula>'Head 023 - Capex'!$A$1:$G$9</formula>
    <oldFormula>'Head 023 - Capex'!$A$1:$G$9</oldFormula>
  </rdn>
  <rdn rId="0" localSheetId="42" customView="1" name="Z_57AB6574_63F2_40B5_BA02_4B403D8BA163_.wvu.Rows" hidden="1" oldHidden="1">
    <formula>'Head 023 - Capex'!$1:$1</formula>
    <oldFormula>'Head 023 - Capex'!$1:$1</oldFormula>
  </rdn>
  <rdn rId="0" localSheetId="42" customView="1" name="Z_57AB6574_63F2_40B5_BA02_4B403D8BA163_.wvu.Cols" hidden="1" oldHidden="1">
    <formula>'Head 023 - Capex'!$C:$C,'Head 023 - Capex'!$F:$F</formula>
    <oldFormula>'Head 023 - Capex'!$C:$C,'Head 023 - Capex'!$F:$F</oldFormula>
  </rdn>
  <rdn rId="0" localSheetId="43" customView="1" name="Z_57AB6574_63F2_40B5_BA02_4B403D8BA163_.wvu.PrintArea" hidden="1" oldHidden="1">
    <formula>'Head 029 - Capex '!$A$1:$I$20</formula>
    <oldFormula>'Head 029 - Capex '!$A$1:$I$20</oldFormula>
  </rdn>
  <rdn rId="0" localSheetId="43" customView="1" name="Z_57AB6574_63F2_40B5_BA02_4B403D8BA163_.wvu.Cols" hidden="1" oldHidden="1">
    <formula>'Head 029 - Capex '!$B:$B,'Head 029 - Capex '!$D:$D,'Head 029 - Capex '!$F:$F,'Head 029 - Capex '!$H:$H</formula>
    <oldFormula>'Head 029 - Capex '!$B:$B,'Head 029 - Capex '!$D:$D,'Head 029 - Capex '!$F:$F,'Head 029 - Capex '!$H:$H</oldFormula>
  </rdn>
  <rdn rId="0" localSheetId="44" customView="1" name="Z_57AB6574_63F2_40B5_BA02_4B403D8BA163_.wvu.PrintArea" hidden="1" oldHidden="1">
    <formula>'Head 032 - Capex'!$A$1:$G$20</formula>
    <oldFormula>'Head 032 - Capex'!$A$1:$G$20</oldFormula>
  </rdn>
  <rdn rId="0" localSheetId="44" customView="1" name="Z_57AB6574_63F2_40B5_BA02_4B403D8BA163_.wvu.PrintTitles" hidden="1" oldHidden="1">
    <formula>'Head 032 - Capex'!$1:$2</formula>
    <oldFormula>'Head 032 - Capex'!$1:$2</oldFormula>
  </rdn>
  <rdn rId="0" localSheetId="44" customView="1" name="Z_57AB6574_63F2_40B5_BA02_4B403D8BA163_.wvu.Cols" hidden="1" oldHidden="1">
    <formula>'Head 032 - Capex'!$C:$C,'Head 032 - Capex'!$F:$F</formula>
    <oldFormula>'Head 032 - Capex'!$C:$C,'Head 032 - Capex'!$F:$F</oldFormula>
  </rdn>
  <rdn rId="0" localSheetId="45" customView="1" name="Z_57AB6574_63F2_40B5_BA02_4B403D8BA163_.wvu.PrintArea" hidden="1" oldHidden="1">
    <formula>'Head 033 - Capex'!$A$1:$G$21</formula>
    <oldFormula>'Head 033 - Capex'!$A$1:$G$21</oldFormula>
  </rdn>
  <rdn rId="0" localSheetId="45" customView="1" name="Z_57AB6574_63F2_40B5_BA02_4B403D8BA163_.wvu.Rows" hidden="1" oldHidden="1">
    <formula>'Head 033 - Capex'!$1:$1</formula>
    <oldFormula>'Head 033 - Capex'!$1:$1</oldFormula>
  </rdn>
  <rdn rId="0" localSheetId="45" customView="1" name="Z_57AB6574_63F2_40B5_BA02_4B403D8BA163_.wvu.Cols" hidden="1" oldHidden="1">
    <formula>'Head 033 - Capex'!$C:$C,'Head 033 - Capex'!$F:$F</formula>
    <oldFormula>'Head 033 - Capex'!$C:$C,'Head 033 - Capex'!$F:$F</oldFormula>
  </rdn>
  <rdn rId="0" localSheetId="46" customView="1" name="Z_57AB6574_63F2_40B5_BA02_4B403D8BA163_.wvu.PrintArea" hidden="1" oldHidden="1">
    <formula>'Head 038 - Capex'!$A$1:$H$19</formula>
    <oldFormula>'Head 038 - Capex'!$A$1:$H$19</oldFormula>
  </rdn>
  <rdn rId="0" localSheetId="46" customView="1" name="Z_57AB6574_63F2_40B5_BA02_4B403D8BA163_.wvu.Rows" hidden="1" oldHidden="1">
    <formula>'Head 038 - Capex'!$1:$1</formula>
    <oldFormula>'Head 038 - Capex'!$1:$1</oldFormula>
  </rdn>
  <rdn rId="0" localSheetId="46" customView="1" name="Z_57AB6574_63F2_40B5_BA02_4B403D8BA163_.wvu.Cols" hidden="1" oldHidden="1">
    <formula>'Head 038 - Capex'!$B:$B,'Head 038 - Capex'!$D:$D,'Head 038 - Capex'!$G:$G</formula>
    <oldFormula>'Head 038 - Capex'!$B:$B,'Head 038 - Capex'!$D:$D,'Head 038 - Capex'!$G:$G</oldFormula>
  </rdn>
  <rdn rId="0" localSheetId="47" customView="1" name="Z_57AB6574_63F2_40B5_BA02_4B403D8BA163_.wvu.PrintArea" hidden="1" oldHidden="1">
    <formula>'Head 040 - Capex'!$A$1:$G$10</formula>
    <oldFormula>'Head 040 - Capex'!$A$1:$G$10</oldFormula>
  </rdn>
  <rdn rId="0" localSheetId="47" customView="1" name="Z_57AB6574_63F2_40B5_BA02_4B403D8BA163_.wvu.Cols" hidden="1" oldHidden="1">
    <formula>'Head 040 - Capex'!$C:$C,'Head 040 - Capex'!$F:$F</formula>
    <oldFormula>'Head 040 - Capex'!$C:$C,'Head 040 - Capex'!$F:$F</oldFormula>
  </rdn>
  <rdn rId="0" localSheetId="48" customView="1" name="Z_57AB6574_63F2_40B5_BA02_4B403D8BA163_.wvu.PrintArea" hidden="1" oldHidden="1">
    <formula>'Head 056 - Capex'!$A$1:$G$11</formula>
    <oldFormula>'Head 056 - Capex'!$A$1:$G$11</oldFormula>
  </rdn>
  <rdn rId="0" localSheetId="48" customView="1" name="Z_57AB6574_63F2_40B5_BA02_4B403D8BA163_.wvu.Rows" hidden="1" oldHidden="1">
    <formula>'Head 056 - Capex'!$13:$62</formula>
    <oldFormula>'Head 056 - Capex'!$13:$62</oldFormula>
  </rdn>
  <rdn rId="0" localSheetId="48" customView="1" name="Z_57AB6574_63F2_40B5_BA02_4B403D8BA163_.wvu.Cols" hidden="1" oldHidden="1">
    <formula>'Head 056 - Capex'!$C:$C,'Head 056 - Capex'!$F:$F</formula>
    <oldFormula>'Head 056 - Capex'!$C:$C,'Head 056 - Capex'!$F:$F</oldFormula>
  </rdn>
  <rdn rId="0" localSheetId="49" customView="1" name="Z_57AB6574_63F2_40B5_BA02_4B403D8BA163_.wvu.PrintArea" hidden="1" oldHidden="1">
    <formula>'Head 073 - Capex'!$A$1:$G$11</formula>
    <oldFormula>'Head 073 - Capex'!$A$1:$G$11</oldFormula>
  </rdn>
  <rdn rId="0" localSheetId="49" customView="1" name="Z_57AB6574_63F2_40B5_BA02_4B403D8BA163_.wvu.Rows" hidden="1" oldHidden="1">
    <formula>'Head 073 - Capex'!$1:$1</formula>
    <oldFormula>'Head 073 - Capex'!$1:$1</oldFormula>
  </rdn>
  <rdn rId="0" localSheetId="49" customView="1" name="Z_57AB6574_63F2_40B5_BA02_4B403D8BA163_.wvu.Cols" hidden="1" oldHidden="1">
    <formula>'Head 073 - Capex'!$C:$C,'Head 073 - Capex'!$F:$F,'Head 073 - Capex'!$H:$H</formula>
    <oldFormula>'Head 073 - Capex'!$C:$C,'Head 073 - Capex'!$F:$F,'Head 073 - Capex'!$H:$H</oldFormula>
  </rdn>
  <rdn rId="0" localSheetId="50" customView="1" name="Z_57AB6574_63F2_40B5_BA02_4B403D8BA163_.wvu.PrintArea" hidden="1" oldHidden="1">
    <formula>AMMC!$A$1:$G$13</formula>
    <oldFormula>AMMC!$A$1:$G$13</oldFormula>
  </rdn>
  <rdn rId="0" localSheetId="50" customView="1" name="Z_57AB6574_63F2_40B5_BA02_4B403D8BA163_.wvu.PrintTitles" hidden="1" oldHidden="1">
    <formula>AMMC!$1:$2</formula>
    <oldFormula>AMMC!$1:$2</oldFormula>
  </rdn>
  <rdn rId="0" localSheetId="50" customView="1" name="Z_57AB6574_63F2_40B5_BA02_4B403D8BA163_.wvu.Cols" hidden="1" oldHidden="1">
    <formula>AMMC!$C:$C,AMMC!$F:$F</formula>
    <oldFormula>AMMC!$C:$C,AMMC!$F:$F</oldFormula>
  </rdn>
  <rdn rId="0" localSheetId="51" customView="1" name="Z_57AB6574_63F2_40B5_BA02_4B403D8BA163_.wvu.PrintArea" hidden="1" oldHidden="1">
    <formula>'Broadcasting Corp.'!$A$1:$G$52</formula>
    <oldFormula>'Broadcasting Corp.'!$A$1:$G$52</oldFormula>
  </rdn>
  <rdn rId="0" localSheetId="51" customView="1" name="Z_57AB6574_63F2_40B5_BA02_4B403D8BA163_.wvu.PrintTitles" hidden="1" oldHidden="1">
    <formula>'Broadcasting Corp.'!$1:$2</formula>
    <oldFormula>'Broadcasting Corp.'!$1:$2</oldFormula>
  </rdn>
  <rdn rId="0" localSheetId="51" customView="1" name="Z_57AB6574_63F2_40B5_BA02_4B403D8BA163_.wvu.Cols" hidden="1" oldHidden="1">
    <formula>'Broadcasting Corp.'!$C:$C,'Broadcasting Corp.'!$F:$F</formula>
    <oldFormula>'Broadcasting Corp.'!$C:$C,'Broadcasting Corp.'!$F:$F</oldFormula>
  </rdn>
  <rdn rId="0" localSheetId="52" customView="1" name="Z_57AB6574_63F2_40B5_BA02_4B403D8BA163_.wvu.PrintArea" hidden="1" oldHidden="1">
    <formula>DPMR!$A$1:$G$22</formula>
    <oldFormula>DPMR!$A$1:$G$22</oldFormula>
  </rdn>
  <rdn rId="0" localSheetId="52" customView="1" name="Z_57AB6574_63F2_40B5_BA02_4B403D8BA163_.wvu.Rows" hidden="1" oldHidden="1">
    <formula>DPMR!$1:$1</formula>
    <oldFormula>DPMR!$1:$1</oldFormula>
  </rdn>
  <rdn rId="0" localSheetId="52" customView="1" name="Z_57AB6574_63F2_40B5_BA02_4B403D8BA163_.wvu.Cols" hidden="1" oldHidden="1">
    <formula>DPMR!$C:$C,DPMR!$F:$F</formula>
    <oldFormula>DPMR!$C:$C,DPMR!$F:$F</oldFormula>
  </rdn>
  <rdn rId="0" localSheetId="53" customView="1" name="Z_57AB6574_63F2_40B5_BA02_4B403D8BA163_.wvu.PrintArea" hidden="1" oldHidden="1">
    <formula>DRA!$A$1:$G$627</formula>
    <oldFormula>DRA!$A$1:$G$627</oldFormula>
  </rdn>
  <rdn rId="0" localSheetId="53" customView="1" name="Z_57AB6574_63F2_40B5_BA02_4B403D8BA163_.wvu.PrintTitles" hidden="1" oldHidden="1">
    <formula>DRA!$1:$2</formula>
    <oldFormula>DRA!$1:$2</oldFormula>
  </rdn>
  <rdn rId="0" localSheetId="53" customView="1" name="Z_57AB6574_63F2_40B5_BA02_4B403D8BA163_.wvu.Cols" hidden="1" oldHidden="1">
    <formula>DRA!$C:$C,DRA!$F:$F</formula>
    <oldFormula>DRA!$C:$C,DRA!$F:$F</oldFormula>
  </rdn>
  <rdn rId="0" localSheetId="53" customView="1" name="Z_57AB6574_63F2_40B5_BA02_4B403D8BA163_.wvu.FilterData" hidden="1" oldHidden="1">
    <formula>DRA!$A$1:$G$626</formula>
    <oldFormula>DRA!$A$1:$G$626</oldFormula>
  </rdn>
  <rdn rId="0" localSheetId="54" customView="1" name="Z_57AB6574_63F2_40B5_BA02_4B403D8BA163_.wvu.PrintArea" hidden="1" oldHidden="1">
    <formula>NHIA!$A$1:$G$13</formula>
    <oldFormula>NHIA!$A$1:$G$13</oldFormula>
  </rdn>
  <rdn rId="0" localSheetId="54" customView="1" name="Z_57AB6574_63F2_40B5_BA02_4B403D8BA163_.wvu.Rows" hidden="1" oldHidden="1">
    <formula>NHIA!$1:$1</formula>
    <oldFormula>NHIA!$1:$1</oldFormula>
  </rdn>
  <rdn rId="0" localSheetId="54" customView="1" name="Z_57AB6574_63F2_40B5_BA02_4B403D8BA163_.wvu.Cols" hidden="1" oldHidden="1">
    <formula>NHIA!$C:$C,NHIA!$F:$F</formula>
    <oldFormula>NHIA!$C:$C,NHIA!$F:$F</oldFormula>
  </rdn>
  <rdn rId="0" localSheetId="55" customView="1" name="Z_57AB6574_63F2_40B5_BA02_4B403D8BA163_.wvu.PrintArea" hidden="1" oldHidden="1">
    <formula>NSA!$A$1:$G$13</formula>
    <oldFormula>NSA!$A$1:$G$13</oldFormula>
  </rdn>
  <rdn rId="0" localSheetId="55" customView="1" name="Z_57AB6574_63F2_40B5_BA02_4B403D8BA163_.wvu.Rows" hidden="1" oldHidden="1">
    <formula>NSA!$1:$1</formula>
    <oldFormula>NSA!$1:$1</oldFormula>
  </rdn>
  <rdn rId="0" localSheetId="55" customView="1" name="Z_57AB6574_63F2_40B5_BA02_4B403D8BA163_.wvu.Cols" hidden="1" oldHidden="1">
    <formula>NSA!$C:$C,NSA!$F:$F</formula>
    <oldFormula>NSA!$C:$C,NSA!$F:$F</oldFormula>
  </rdn>
  <rdn rId="0" localSheetId="56" customView="1" name="Z_57AB6574_63F2_40B5_BA02_4B403D8BA163_.wvu.PrintArea" hidden="1" oldHidden="1">
    <formula>'UB '!$A$1:$G$325</formula>
    <oldFormula>'UB '!$A$1:$G$325</oldFormula>
  </rdn>
  <rdn rId="0" localSheetId="56" customView="1" name="Z_57AB6574_63F2_40B5_BA02_4B403D8BA163_.wvu.PrintTitles" hidden="1" oldHidden="1">
    <formula>'UB '!$1:$2</formula>
    <oldFormula>'UB '!$1:$2</oldFormula>
  </rdn>
  <rdn rId="0" localSheetId="56" customView="1" name="Z_57AB6574_63F2_40B5_BA02_4B403D8BA163_.wvu.Cols" hidden="1" oldHidden="1">
    <formula>'UB '!$C:$C,'UB '!$F:$F</formula>
    <oldFormula>'UB '!$C:$C,'UB '!$F:$F</oldFormula>
  </rdn>
  <rdn rId="0" localSheetId="56" customView="1" name="Z_57AB6574_63F2_40B5_BA02_4B403D8BA163_.wvu.FilterData" hidden="1" oldHidden="1">
    <formula>'UB '!$A$1:$G$325</formula>
    <oldFormula>'UB '!$A$1:$G$325</oldFormula>
  </rdn>
  <rdn rId="0" localSheetId="57" customView="1" name="Z_57AB6574_63F2_40B5_BA02_4B403D8BA163_.wvu.PrintArea" hidden="1" oldHidden="1">
    <formula>BTVI!$A$1:$G$31</formula>
    <oldFormula>BTVI!$A$1:$G$31</oldFormula>
  </rdn>
  <rdn rId="0" localSheetId="57" customView="1" name="Z_57AB6574_63F2_40B5_BA02_4B403D8BA163_.wvu.PrintTitles" hidden="1" oldHidden="1">
    <formula>BTVI!$1:$2</formula>
    <oldFormula>BTVI!$1:$2</oldFormula>
  </rdn>
  <rdn rId="0" localSheetId="57" customView="1" name="Z_57AB6574_63F2_40B5_BA02_4B403D8BA163_.wvu.Cols" hidden="1" oldHidden="1">
    <formula>BTVI!$C:$C,BTVI!$F:$F</formula>
    <oldFormula>BTVI!$C:$C,BTVI!$F:$F</oldFormula>
  </rdn>
  <rdn rId="0" localSheetId="58" customView="1" name="Z_57AB6574_63F2_40B5_BA02_4B403D8BA163_.wvu.PrintArea" hidden="1" oldHidden="1">
    <formula>BAIC!$A$1:$G$24</formula>
    <oldFormula>BAIC!$A$1:$G$24</oldFormula>
  </rdn>
  <rdn rId="0" localSheetId="58" customView="1" name="Z_57AB6574_63F2_40B5_BA02_4B403D8BA163_.wvu.Rows" hidden="1" oldHidden="1">
    <formula>BAIC!$1:$1</formula>
    <oldFormula>BAIC!$1:$1</oldFormula>
  </rdn>
  <rdn rId="0" localSheetId="58" customView="1" name="Z_57AB6574_63F2_40B5_BA02_4B403D8BA163_.wvu.Cols" hidden="1" oldHidden="1">
    <formula>BAIC!$C:$C,BAIC!$F:$F</formula>
    <oldFormula>BAIC!$C:$C,BAIC!$F:$F</oldFormula>
  </rdn>
  <rdn rId="0" localSheetId="59" customView="1" name="Z_57AB6574_63F2_40B5_BA02_4B403D8BA163_.wvu.PrintArea" hidden="1" oldHidden="1">
    <formula>NFS!$A$1:$G$88</formula>
    <oldFormula>NFS!$A$1:$G$88</oldFormula>
  </rdn>
  <rdn rId="0" localSheetId="59" customView="1" name="Z_57AB6574_63F2_40B5_BA02_4B403D8BA163_.wvu.PrintTitles" hidden="1" oldHidden="1">
    <formula>NFS!$1:$2</formula>
    <oldFormula>NFS!$1:$2</oldFormula>
  </rdn>
  <rdn rId="0" localSheetId="59" customView="1" name="Z_57AB6574_63F2_40B5_BA02_4B403D8BA163_.wvu.Cols" hidden="1" oldHidden="1">
    <formula>NFS!$C:$C,NFS!$F:$F</formula>
    <oldFormula>NFS!$C:$C,NFS!$F:$F</oldFormula>
  </rdn>
  <rdn rId="0" localSheetId="60" customView="1" name="Z_57AB6574_63F2_40B5_BA02_4B403D8BA163_.wvu.PrintArea" hidden="1" oldHidden="1">
    <formula>'Hotel Corp.'!$A$1:$G$10</formula>
    <oldFormula>'Hotel Corp.'!$A$1:$G$10</oldFormula>
  </rdn>
  <rdn rId="0" localSheetId="60" customView="1" name="Z_57AB6574_63F2_40B5_BA02_4B403D8BA163_.wvu.Rows" hidden="1" oldHidden="1">
    <formula>'Hotel Corp.'!$1:$1</formula>
    <oldFormula>'Hotel Corp.'!$1:$1</oldFormula>
  </rdn>
  <rdn rId="0" localSheetId="60" customView="1" name="Z_57AB6574_63F2_40B5_BA02_4B403D8BA163_.wvu.Cols" hidden="1" oldHidden="1">
    <formula>'Hotel Corp.'!$C:$C,'Hotel Corp.'!$F:$F</formula>
    <oldFormula>'Hotel Corp.'!$C:$C,'Hotel Corp.'!$F:$F</oldFormula>
  </rdn>
  <rdn rId="0" localSheetId="61" customView="1" name="Z_57AB6574_63F2_40B5_BA02_4B403D8BA163_.wvu.PrintArea" hidden="1" oldHidden="1">
    <formula>'Straw Market Auth.'!$A$1:$G$64</formula>
    <oldFormula>'Straw Market Auth.'!$A$1:$G$64</oldFormula>
  </rdn>
  <rdn rId="0" localSheetId="61" customView="1" name="Z_57AB6574_63F2_40B5_BA02_4B403D8BA163_.wvu.PrintTitles" hidden="1" oldHidden="1">
    <formula>'Straw Market Auth.'!$1:$2</formula>
    <oldFormula>'Straw Market Auth.'!$1:$2</oldFormula>
  </rdn>
  <rdn rId="0" localSheetId="61" customView="1" name="Z_57AB6574_63F2_40B5_BA02_4B403D8BA163_.wvu.Cols" hidden="1" oldHidden="1">
    <formula>'Straw Market Auth.'!$C:$C,'Straw Market Auth.'!$F:$F</formula>
    <oldFormula>'Straw Market Auth.'!$C:$C,'Straw Market Auth.'!$F:$F</oldFormula>
  </rdn>
  <rdn rId="0" localSheetId="62" customView="1" name="Z_57AB6574_63F2_40B5_BA02_4B403D8BA163_.wvu.PrintArea" hidden="1" oldHidden="1">
    <formula>Bahamasair!$A$1:$G$216</formula>
    <oldFormula>Bahamasair!$A$1:$G$216</oldFormula>
  </rdn>
  <rdn rId="0" localSheetId="62" customView="1" name="Z_57AB6574_63F2_40B5_BA02_4B403D8BA163_.wvu.PrintTitles" hidden="1" oldHidden="1">
    <formula>Bahamasair!$1:$2</formula>
    <oldFormula>Bahamasair!$1:$2</oldFormula>
  </rdn>
  <rdn rId="0" localSheetId="62" customView="1" name="Z_57AB6574_63F2_40B5_BA02_4B403D8BA163_.wvu.Cols" hidden="1" oldHidden="1">
    <formula>Bahamasair!$C:$C,Bahamasair!$F:$F</formula>
    <oldFormula>Bahamasair!$C:$C,Bahamasair!$F:$F</oldFormula>
  </rdn>
  <rdn rId="0" localSheetId="63" customView="1" name="Z_57AB6574_63F2_40B5_BA02_4B403D8BA163_.wvu.PrintArea" hidden="1" oldHidden="1">
    <formula>BAMSI!$A$1:$G$21</formula>
    <oldFormula>BAMSI!$A$1:$G$21</oldFormula>
  </rdn>
  <rdn rId="0" localSheetId="63" customView="1" name="Z_57AB6574_63F2_40B5_BA02_4B403D8BA163_.wvu.Rows" hidden="1" oldHidden="1">
    <formula>BAMSI!$1:$1</formula>
    <oldFormula>BAMSI!$1:$1</oldFormula>
  </rdn>
  <rdn rId="0" localSheetId="63" customView="1" name="Z_57AB6574_63F2_40B5_BA02_4B403D8BA163_.wvu.Cols" hidden="1" oldHidden="1">
    <formula>BAMSI!$C:$C,BAMSI!$F:$F</formula>
    <oldFormula>BAMSI!$C:$C,BAMSI!$F:$F</oldFormula>
  </rdn>
  <rdn rId="0" localSheetId="64" customView="1" name="Z_57AB6574_63F2_40B5_BA02_4B403D8BA163_.wvu.PrintArea" hidden="1" oldHidden="1">
    <formula>BPPBA!$A$1:$G$12</formula>
    <oldFormula>BPPBA!$A$1:$G$12</oldFormula>
  </rdn>
  <rdn rId="0" localSheetId="64" customView="1" name="Z_57AB6574_63F2_40B5_BA02_4B403D8BA163_.wvu.Rows" hidden="1" oldHidden="1">
    <formula>BPPBA!$1:$1</formula>
    <oldFormula>BPPBA!$1:$1</oldFormula>
  </rdn>
  <rdn rId="0" localSheetId="64" customView="1" name="Z_57AB6574_63F2_40B5_BA02_4B403D8BA163_.wvu.Cols" hidden="1" oldHidden="1">
    <formula>BPPBA!$C:$C,BPPBA!$F:$F</formula>
    <oldFormula>BPPBA!$C:$C,BPPBA!$F:$F</oldFormula>
  </rdn>
  <rdn rId="0" localSheetId="65" customView="1" name="Z_57AB6574_63F2_40B5_BA02_4B403D8BA163_.wvu.PrintArea" hidden="1" oldHidden="1">
    <formula>PHA!$A$1:$G$35</formula>
    <oldFormula>PHA!$A$1:$G$35</oldFormula>
  </rdn>
  <rdn rId="0" localSheetId="65" customView="1" name="Z_57AB6574_63F2_40B5_BA02_4B403D8BA163_.wvu.Rows" hidden="1" oldHidden="1">
    <formula>PHA!$1:$1</formula>
    <oldFormula>PHA!$1:$1</oldFormula>
  </rdn>
  <rdn rId="0" localSheetId="65" customView="1" name="Z_57AB6574_63F2_40B5_BA02_4B403D8BA163_.wvu.Cols" hidden="1" oldHidden="1">
    <formula>PHA!$C:$C,PHA!$F:$F</formula>
    <oldFormula>PHA!$C:$C,PHA!$F:$F</oldFormula>
  </rdn>
  <rdn rId="0" localSheetId="66" customView="1" name="Z_57AB6574_63F2_40B5_BA02_4B403D8BA163_.wvu.PrintArea" hidden="1" oldHidden="1">
    <formula>'Airport Authority'!$A$1:$G$51</formula>
    <oldFormula>'Airport Authority'!$A$1:$G$51</oldFormula>
  </rdn>
  <rdn rId="0" localSheetId="66" customView="1" name="Z_57AB6574_63F2_40B5_BA02_4B403D8BA163_.wvu.PrintTitles" hidden="1" oldHidden="1">
    <formula>'Airport Authority'!$1:$2</formula>
    <oldFormula>'Airport Authority'!$1:$2</oldFormula>
  </rdn>
  <rdn rId="0" localSheetId="66" customView="1" name="Z_57AB6574_63F2_40B5_BA02_4B403D8BA163_.wvu.Cols" hidden="1" oldHidden="1">
    <formula>'Airport Authority'!$C:$C,'Airport Authority'!$F:$F</formula>
    <oldFormula>'Airport Authority'!$C:$C,'Airport Authority'!$F:$F</oldFormula>
  </rdn>
  <rdn rId="0" localSheetId="67" customView="1" name="Z_57AB6574_63F2_40B5_BA02_4B403D8BA163_.wvu.PrintArea" hidden="1" oldHidden="1">
    <formula>WSC!$A$1:$G$12</formula>
    <oldFormula>WSC!$A$1:$G$12</oldFormula>
  </rdn>
  <rdn rId="0" localSheetId="67" customView="1" name="Z_57AB6574_63F2_40B5_BA02_4B403D8BA163_.wvu.Rows" hidden="1" oldHidden="1">
    <formula>WSC!$1:$1</formula>
    <oldFormula>WSC!$1:$1</oldFormula>
  </rdn>
  <rdn rId="0" localSheetId="67" customView="1" name="Z_57AB6574_63F2_40B5_BA02_4B403D8BA163_.wvu.Cols" hidden="1" oldHidden="1">
    <formula>WSC!$C:$C,WSC!$F:$F</formula>
    <oldFormula>WSC!$C:$C,WSC!$F:$F</oldFormula>
  </rdn>
  <rcv guid="{57AB6574-63F2-40B5-BA02-4B403D8BA163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12" sId="62">
    <oc r="D63" t="inlineStr">
      <is>
        <t>JENNIFER SMITH</t>
      </is>
    </oc>
    <nc r="D63" t="inlineStr">
      <is>
        <t>N/A</t>
      </is>
    </nc>
  </rcc>
  <rcc rId="3013" sId="62">
    <oc r="D64" t="inlineStr">
      <is>
        <t>TANYA SCAVELLA</t>
      </is>
    </oc>
    <nc r="D64" t="inlineStr">
      <is>
        <t>N/A</t>
      </is>
    </nc>
  </rcc>
  <rcc rId="3014" sId="62">
    <oc r="D65" t="inlineStr">
      <is>
        <t>PATRICIA DEANE</t>
      </is>
    </oc>
    <nc r="D65" t="inlineStr">
      <is>
        <t>N/A</t>
      </is>
    </nc>
  </rcc>
  <rcc rId="3015" sId="62">
    <oc r="D66" t="inlineStr">
      <is>
        <t>JUDITH MACINTOSH</t>
      </is>
    </oc>
    <nc r="D66" t="inlineStr">
      <is>
        <t>N/A</t>
      </is>
    </nc>
  </rcc>
  <rcc rId="3016" sId="62">
    <oc r="D67" t="inlineStr">
      <is>
        <t>BRENELL JONES</t>
      </is>
    </oc>
    <nc r="D67" t="inlineStr">
      <is>
        <t>N/A</t>
      </is>
    </nc>
  </rcc>
  <rcc rId="3017" sId="62">
    <oc r="D68" t="inlineStr">
      <is>
        <t>KAREN BAIN</t>
      </is>
    </oc>
    <nc r="D68" t="inlineStr">
      <is>
        <t>N/A</t>
      </is>
    </nc>
  </rcc>
  <rcc rId="3018" sId="62">
    <oc r="D69" t="inlineStr">
      <is>
        <t>SHONETTE ROLLE</t>
      </is>
    </oc>
    <nc r="D69" t="inlineStr">
      <is>
        <t>N/A</t>
      </is>
    </nc>
  </rcc>
  <rcc rId="3019" sId="62">
    <oc r="D70" t="inlineStr">
      <is>
        <t>MONIQUE MORLEY</t>
      </is>
    </oc>
    <nc r="D70" t="inlineStr">
      <is>
        <t>N/A</t>
      </is>
    </nc>
  </rcc>
  <rcc rId="3020" sId="62">
    <oc r="D71" t="inlineStr">
      <is>
        <t>DENIKA LEWIS-SYMONETTE</t>
      </is>
    </oc>
    <nc r="D71" t="inlineStr">
      <is>
        <t>N/A</t>
      </is>
    </nc>
  </rcc>
  <rcc rId="3021" sId="62">
    <oc r="D72" t="inlineStr">
      <is>
        <t>MARILYN SIMMS</t>
      </is>
    </oc>
    <nc r="D72" t="inlineStr">
      <is>
        <t>N/A</t>
      </is>
    </nc>
  </rcc>
  <rcc rId="3022" sId="62">
    <oc r="D73" t="inlineStr">
      <is>
        <t>SHELLY RAHMING</t>
      </is>
    </oc>
    <nc r="D73" t="inlineStr">
      <is>
        <t>N/A</t>
      </is>
    </nc>
  </rcc>
  <rcc rId="3023" sId="62">
    <oc r="D57" t="inlineStr">
      <is>
        <t>OSCAR DECASTRO</t>
      </is>
    </oc>
    <nc r="D57" t="inlineStr">
      <is>
        <t>N/A</t>
      </is>
    </nc>
  </rcc>
  <rcc rId="3024" sId="62">
    <oc r="D58" t="inlineStr">
      <is>
        <t>GARFIELD JOHNSON</t>
      </is>
    </oc>
    <nc r="D58" t="inlineStr">
      <is>
        <t>N/A</t>
      </is>
    </nc>
  </rcc>
  <rcc rId="3025" sId="62">
    <oc r="D59" t="inlineStr">
      <is>
        <t>JULIAN COLLIE</t>
      </is>
    </oc>
    <nc r="D59" t="inlineStr">
      <is>
        <t>N/A</t>
      </is>
    </nc>
  </rcc>
  <rcc rId="3026" sId="62">
    <oc r="D60" t="inlineStr">
      <is>
        <t>STACY BETHEL</t>
      </is>
    </oc>
    <nc r="D60" t="inlineStr">
      <is>
        <t>N/A</t>
      </is>
    </nc>
  </rcc>
  <rcmt sheetId="62" cell="D59" guid="{00000000-0000-0000-0000-000000000000}" action="delete" author="Robyn Allen"/>
  <rcmt sheetId="62" cell="D73" guid="{00000000-0000-0000-0000-000000000000}" action="delete" author="Robyn Allen"/>
  <rcc rId="3027" sId="65">
    <nc r="A23">
      <v>16</v>
    </nc>
  </rcc>
  <rcc rId="3028" sId="65">
    <nc r="A24">
      <v>17</v>
    </nc>
  </rcc>
  <rcc rId="3029" sId="65">
    <nc r="A25">
      <v>18</v>
    </nc>
  </rcc>
  <rcc rId="3030" sId="65">
    <nc r="A26">
      <v>19</v>
    </nc>
  </rcc>
  <rcc rId="3031" sId="65">
    <nc r="A27">
      <v>20</v>
    </nc>
  </rcc>
  <rcc rId="3032" sId="65">
    <nc r="A28">
      <v>21</v>
    </nc>
  </rcc>
  <rcc rId="3033" sId="65">
    <nc r="A29">
      <v>22</v>
    </nc>
  </rcc>
  <rcc rId="3034" sId="65">
    <nc r="A30">
      <v>23</v>
    </nc>
  </rcc>
  <rcc rId="3035" sId="65">
    <nc r="A31">
      <v>24</v>
    </nc>
  </rcc>
  <rcc rId="3036" sId="65">
    <nc r="A32">
      <v>25</v>
    </nc>
  </rcc>
  <rcc rId="3037" sId="65">
    <nc r="A33">
      <v>26</v>
    </nc>
  </rcc>
  <rcc rId="3038" sId="65">
    <nc r="A34">
      <v>27</v>
    </nc>
  </rcc>
  <rcc rId="3039" sId="65">
    <nc r="B29" t="inlineStr">
      <is>
        <t>Staff</t>
      </is>
    </nc>
  </rcc>
  <rcc rId="3040" sId="65">
    <nc r="B30" t="inlineStr">
      <is>
        <t>Staff</t>
      </is>
    </nc>
  </rcc>
  <rcc rId="3041" sId="65">
    <nc r="B31" t="inlineStr">
      <is>
        <t>Staff</t>
      </is>
    </nc>
  </rcc>
  <rcc rId="3042" sId="65">
    <nc r="B32" t="inlineStr">
      <is>
        <t>BPSU</t>
      </is>
    </nc>
  </rcc>
  <rcc rId="3043" sId="65">
    <nc r="B33" t="inlineStr">
      <is>
        <t>Doctors Union</t>
      </is>
    </nc>
  </rcc>
  <rcc rId="3044" sId="65">
    <nc r="B34" t="inlineStr">
      <is>
        <t>PHA Pension Scheme</t>
      </is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45" sId="1">
    <oc r="E42">
      <f>BPPBA!E12</f>
    </oc>
    <nc r="E42">
      <f>BPPBA!E12+BPPBA!G12</f>
    </nc>
  </rcc>
  <rcc rId="3046" sId="1">
    <oc r="E43">
      <f>'Straw Market Auth.'!E64</f>
    </oc>
    <nc r="E43">
      <f>'Straw Market Auth.'!E64+'Straw Market Auth.'!G64</f>
    </nc>
  </rcc>
  <rcc rId="3047" sId="1">
    <oc r="E44">
      <f>WSC!E12</f>
    </oc>
    <nc r="E44">
      <f>WSC!E12+WSC!G12</f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48" sId="1">
    <oc r="A2" t="inlineStr">
      <is>
        <t>ANNEX [XX] - ARREARS AS AT 31 DECEMBER 2021</t>
      </is>
    </oc>
    <nc r="A2" t="inlineStr">
      <is>
        <t>ANNEX 8 - ARREARS, PAID INVOICES AND UNBUDGETTED EXPENDITURE AS AT 31 DECEMBER 2021</t>
      </is>
    </nc>
  </rcc>
  <rcc rId="3049" sId="5">
    <oc r="D49" t="inlineStr">
      <is>
        <t>*New Vendor Rental Jul - Dec 21 @18,620</t>
      </is>
    </oc>
    <nc r="D49" t="inlineStr">
      <is>
        <t>Vendor Rental Jul - Dec 21</t>
      </is>
    </nc>
  </rcc>
  <rcc rId="3050" sId="27" odxf="1" dxf="1">
    <nc r="B9" t="inlineStr">
      <is>
        <t>BAHAMAS CHAMBER  OF COMMERCE</t>
      </is>
    </nc>
    <odxf>
      <font>
        <sz val="10"/>
        <color auto="1"/>
      </font>
      <numFmt numFmtId="30" formatCode="@"/>
    </odxf>
    <ndxf>
      <font>
        <sz val="10"/>
        <color auto="1"/>
      </font>
      <numFmt numFmtId="0" formatCode="General"/>
    </ndxf>
  </rcc>
  <rcc rId="3051" sId="27" odxf="1" dxf="1">
    <nc r="B10" t="inlineStr">
      <is>
        <t>BAHAMAS CHAMBER  OF COMMERCE</t>
      </is>
    </nc>
    <odxf>
      <font>
        <sz val="10"/>
        <color auto="1"/>
      </font>
      <numFmt numFmtId="30" formatCode="@"/>
    </odxf>
    <ndxf>
      <font>
        <sz val="10"/>
        <color auto="1"/>
      </font>
      <numFmt numFmtId="0" formatCode="General"/>
    </ndxf>
  </rcc>
  <rcc rId="3052" sId="27">
    <nc r="A9">
      <v>2</v>
    </nc>
  </rcc>
  <rcc rId="3053" sId="27">
    <nc r="A10">
      <v>3</v>
    </nc>
  </rcc>
  <rcc rId="3054" sId="27">
    <oc r="A11">
      <v>2</v>
    </oc>
    <nc r="A11">
      <v>4</v>
    </nc>
  </rcc>
  <rcc rId="3055" sId="57">
    <nc r="D11" t="inlineStr">
      <is>
        <t>Misc Supplies</t>
      </is>
    </nc>
  </rcc>
  <rcc rId="3056" sId="57">
    <nc r="D25" t="inlineStr">
      <is>
        <t>Misc Supplies</t>
      </is>
    </nc>
  </rcc>
  <rdn rId="0" localSheetId="1" customView="1" name="Z_0B6FAD62_43BD_4EC8_9980_3120FC41C2BF_.wvu.PrintTitles" hidden="1" oldHidden="1">
    <formula>Summary!$2:$2</formula>
  </rdn>
  <rdn rId="0" localSheetId="2" customView="1" name="Z_0B6FAD62_43BD_4EC8_9980_3120FC41C2BF_.wvu.PrintArea" hidden="1" oldHidden="1">
    <formula>'Arrears-Various'!$A$2:$E$19</formula>
  </rdn>
  <rdn rId="0" localSheetId="2" customView="1" name="Z_0B6FAD62_43BD_4EC8_9980_3120FC41C2BF_.wvu.Cols" hidden="1" oldHidden="1">
    <formula>'Arrears-Various'!$C:$C,'Arrears-Various'!$F:$F</formula>
  </rdn>
  <rdn rId="0" localSheetId="3" customView="1" name="Z_0B6FAD62_43BD_4EC8_9980_3120FC41C2BF_.wvu.PrintArea" hidden="1" oldHidden="1">
    <formula>'Head 001'!$A$1:$G$17</formula>
  </rdn>
  <rdn rId="0" localSheetId="3" customView="1" name="Z_0B6FAD62_43BD_4EC8_9980_3120FC41C2BF_.wvu.Rows" hidden="1" oldHidden="1">
    <formula>'Head 001'!$19:$28</formula>
  </rdn>
  <rdn rId="0" localSheetId="3" customView="1" name="Z_0B6FAD62_43BD_4EC8_9980_3120FC41C2BF_.wvu.Cols" hidden="1" oldHidden="1">
    <formula>'Head 001'!$C:$C,'Head 001'!$F:$F</formula>
  </rdn>
  <rdn rId="0" localSheetId="4" customView="1" name="Z_0B6FAD62_43BD_4EC8_9980_3120FC41C2BF_.wvu.PrintArea" hidden="1" oldHidden="1">
    <formula>'Head 003'!$A$1:$G$11</formula>
  </rdn>
  <rdn rId="0" localSheetId="4" customView="1" name="Z_0B6FAD62_43BD_4EC8_9980_3120FC41C2BF_.wvu.Cols" hidden="1" oldHidden="1">
    <formula>'Head 003'!$C:$C,'Head 003'!$F:$F</formula>
  </rdn>
  <rdn rId="0" localSheetId="5" customView="1" name="Z_0B6FAD62_43BD_4EC8_9980_3120FC41C2BF_.wvu.PrintArea" hidden="1" oldHidden="1">
    <formula>'Head 005'!$A$1:$G$60</formula>
  </rdn>
  <rdn rId="0" localSheetId="5" customView="1" name="Z_0B6FAD62_43BD_4EC8_9980_3120FC41C2BF_.wvu.PrintTitles" hidden="1" oldHidden="1">
    <formula>'Head 005'!$1:$2</formula>
  </rdn>
  <rdn rId="0" localSheetId="5" customView="1" name="Z_0B6FAD62_43BD_4EC8_9980_3120FC41C2BF_.wvu.Cols" hidden="1" oldHidden="1">
    <formula>'Head 005'!$C:$C,'Head 005'!$F:$F</formula>
  </rdn>
  <rdn rId="0" localSheetId="5" customView="1" name="Z_0B6FAD62_43BD_4EC8_9980_3120FC41C2BF_.wvu.FilterData" hidden="1" oldHidden="1">
    <formula>'Head 005'!$A$6:$G$60</formula>
  </rdn>
  <rdn rId="0" localSheetId="6" customView="1" name="Z_0B6FAD62_43BD_4EC8_9980_3120FC41C2BF_.wvu.PrintArea" hidden="1" oldHidden="1">
    <formula>'Head 006'!$A$1:$G$12</formula>
  </rdn>
  <rdn rId="0" localSheetId="6" customView="1" name="Z_0B6FAD62_43BD_4EC8_9980_3120FC41C2BF_.wvu.Cols" hidden="1" oldHidden="1">
    <formula>'Head 006'!$C:$C,'Head 006'!$F:$F</formula>
  </rdn>
  <rdn rId="0" localSheetId="7" customView="1" name="Z_0B6FAD62_43BD_4EC8_9980_3120FC41C2BF_.wvu.PrintArea" hidden="1" oldHidden="1">
    <formula>'Head 007'!$A$1:$G$51</formula>
  </rdn>
  <rdn rId="0" localSheetId="7" customView="1" name="Z_0B6FAD62_43BD_4EC8_9980_3120FC41C2BF_.wvu.PrintTitles" hidden="1" oldHidden="1">
    <formula>'Head 007'!$1:$2</formula>
  </rdn>
  <rdn rId="0" localSheetId="7" customView="1" name="Z_0B6FAD62_43BD_4EC8_9980_3120FC41C2BF_.wvu.Cols" hidden="1" oldHidden="1">
    <formula>'Head 007'!$C:$C,'Head 007'!$F:$F</formula>
  </rdn>
  <rdn rId="0" localSheetId="8" customView="1" name="Z_0B6FAD62_43BD_4EC8_9980_3120FC41C2BF_.wvu.PrintArea" hidden="1" oldHidden="1">
    <formula>'Head 010'!$A$1:$H$29</formula>
  </rdn>
  <rdn rId="0" localSheetId="8" customView="1" name="Z_0B6FAD62_43BD_4EC8_9980_3120FC41C2BF_.wvu.PrintTitles" hidden="1" oldHidden="1">
    <formula>'Head 010'!$1:$2</formula>
  </rdn>
  <rdn rId="0" localSheetId="8" customView="1" name="Z_0B6FAD62_43BD_4EC8_9980_3120FC41C2BF_.wvu.Cols" hidden="1" oldHidden="1">
    <formula>'Head 010'!$B:$B,'Head 010'!$D:$D,'Head 010'!$G:$G</formula>
  </rdn>
  <rdn rId="0" localSheetId="9" customView="1" name="Z_0B6FAD62_43BD_4EC8_9980_3120FC41C2BF_.wvu.PrintArea" hidden="1" oldHidden="1">
    <formula>'Head 012'!$A$1:$G$10</formula>
  </rdn>
  <rdn rId="0" localSheetId="9" customView="1" name="Z_0B6FAD62_43BD_4EC8_9980_3120FC41C2BF_.wvu.Rows" hidden="1" oldHidden="1">
    <formula>'Head 012'!$10:$13</formula>
  </rdn>
  <rdn rId="0" localSheetId="9" customView="1" name="Z_0B6FAD62_43BD_4EC8_9980_3120FC41C2BF_.wvu.Cols" hidden="1" oldHidden="1">
    <formula>'Head 012'!$C:$C,'Head 012'!$F:$F</formula>
  </rdn>
  <rdn rId="0" localSheetId="10" customView="1" name="Z_0B6FAD62_43BD_4EC8_9980_3120FC41C2BF_.wvu.PrintArea" hidden="1" oldHidden="1">
    <formula>'Head 013'!$A$1:$G$15</formula>
  </rdn>
  <rdn rId="0" localSheetId="10" customView="1" name="Z_0B6FAD62_43BD_4EC8_9980_3120FC41C2BF_.wvu.Cols" hidden="1" oldHidden="1">
    <formula>'Head 013'!$C:$C,'Head 013'!$F:$F</formula>
  </rdn>
  <rdn rId="0" localSheetId="11" customView="1" name="Z_0B6FAD62_43BD_4EC8_9980_3120FC41C2BF_.wvu.PrintArea" hidden="1" oldHidden="1">
    <formula>'Head 018'!$A$1:$H$30</formula>
  </rdn>
  <rdn rId="0" localSheetId="11" customView="1" name="Z_0B6FAD62_43BD_4EC8_9980_3120FC41C2BF_.wvu.PrintTitles" hidden="1" oldHidden="1">
    <formula>'Head 018'!$1:$2</formula>
  </rdn>
  <rdn rId="0" localSheetId="11" customView="1" name="Z_0B6FAD62_43BD_4EC8_9980_3120FC41C2BF_.wvu.Cols" hidden="1" oldHidden="1">
    <formula>'Head 018'!$B:$B,'Head 018'!$D:$D,'Head 018'!$G:$G</formula>
  </rdn>
  <rdn rId="0" localSheetId="12" customView="1" name="Z_0B6FAD62_43BD_4EC8_9980_3120FC41C2BF_.wvu.PrintArea" hidden="1" oldHidden="1">
    <formula>'Head 019'!$A$1:$G$8</formula>
  </rdn>
  <rdn rId="0" localSheetId="12" customView="1" name="Z_0B6FAD62_43BD_4EC8_9980_3120FC41C2BF_.wvu.Cols" hidden="1" oldHidden="1">
    <formula>'Head 019'!$C:$C,'Head 019'!$F:$F</formula>
  </rdn>
  <rdn rId="0" localSheetId="13" customView="1" name="Z_0B6FAD62_43BD_4EC8_9980_3120FC41C2BF_.wvu.PrintArea" hidden="1" oldHidden="1">
    <formula>'Head 021'!$A$1:$G$16</formula>
  </rdn>
  <rdn rId="0" localSheetId="13" customView="1" name="Z_0B6FAD62_43BD_4EC8_9980_3120FC41C2BF_.wvu.Rows" hidden="1" oldHidden="1">
    <formula>'Head 021'!$1:$1</formula>
  </rdn>
  <rdn rId="0" localSheetId="13" customView="1" name="Z_0B6FAD62_43BD_4EC8_9980_3120FC41C2BF_.wvu.Cols" hidden="1" oldHidden="1">
    <formula>'Head 021'!$C:$C,'Head 021'!$F:$F</formula>
  </rdn>
  <rdn rId="0" localSheetId="14" customView="1" name="Z_0B6FAD62_43BD_4EC8_9980_3120FC41C2BF_.wvu.PrintArea" hidden="1" oldHidden="1">
    <formula>'Head 022'!$A$1:$G$24</formula>
  </rdn>
  <rdn rId="0" localSheetId="14" customView="1" name="Z_0B6FAD62_43BD_4EC8_9980_3120FC41C2BF_.wvu.Rows" hidden="1" oldHidden="1">
    <formula>'Head 022'!$1:$1</formula>
  </rdn>
  <rdn rId="0" localSheetId="14" customView="1" name="Z_0B6FAD62_43BD_4EC8_9980_3120FC41C2BF_.wvu.Cols" hidden="1" oldHidden="1">
    <formula>'Head 022'!$C:$C,'Head 022'!$F:$F</formula>
  </rdn>
  <rdn rId="0" localSheetId="15" customView="1" name="Z_0B6FAD62_43BD_4EC8_9980_3120FC41C2BF_.wvu.PrintArea" hidden="1" oldHidden="1">
    <formula>'Head 023'!$A$1:$G$32</formula>
  </rdn>
  <rdn rId="0" localSheetId="15" customView="1" name="Z_0B6FAD62_43BD_4EC8_9980_3120FC41C2BF_.wvu.PrintTitles" hidden="1" oldHidden="1">
    <formula>'Head 023'!$1:$2</formula>
  </rdn>
  <rdn rId="0" localSheetId="15" customView="1" name="Z_0B6FAD62_43BD_4EC8_9980_3120FC41C2BF_.wvu.Cols" hidden="1" oldHidden="1">
    <formula>'Head 023'!$C:$C,'Head 023'!$F:$F</formula>
  </rdn>
  <rdn rId="0" localSheetId="16" customView="1" name="Z_0B6FAD62_43BD_4EC8_9980_3120FC41C2BF_.wvu.PrintArea" hidden="1" oldHidden="1">
    <formula>'Head 028'!$A$1:$G$18</formula>
  </rdn>
  <rdn rId="0" localSheetId="16" customView="1" name="Z_0B6FAD62_43BD_4EC8_9980_3120FC41C2BF_.wvu.Rows" hidden="1" oldHidden="1">
    <formula>'Head 028'!$1:$1</formula>
  </rdn>
  <rdn rId="0" localSheetId="16" customView="1" name="Z_0B6FAD62_43BD_4EC8_9980_3120FC41C2BF_.wvu.Cols" hidden="1" oldHidden="1">
    <formula>'Head 028'!$C:$C,'Head 028'!$F:$F</formula>
  </rdn>
  <rdn rId="0" localSheetId="17" customView="1" name="Z_0B6FAD62_43BD_4EC8_9980_3120FC41C2BF_.wvu.PrintArea" hidden="1" oldHidden="1">
    <formula>'Head 029'!$A$1:$H$21</formula>
  </rdn>
  <rdn rId="0" localSheetId="17" customView="1" name="Z_0B6FAD62_43BD_4EC8_9980_3120FC41C2BF_.wvu.Cols" hidden="1" oldHidden="1">
    <formula>'Head 029'!$B:$B,'Head 029'!$E:$F</formula>
  </rdn>
  <rdn rId="0" localSheetId="18" customView="1" name="Z_0B6FAD62_43BD_4EC8_9980_3120FC41C2BF_.wvu.PrintArea" hidden="1" oldHidden="1">
    <formula>'Head 030'!$A$1:$G$34</formula>
  </rdn>
  <rdn rId="0" localSheetId="18" customView="1" name="Z_0B6FAD62_43BD_4EC8_9980_3120FC41C2BF_.wvu.PrintTitles" hidden="1" oldHidden="1">
    <formula>'Head 030'!$1:$2</formula>
  </rdn>
  <rdn rId="0" localSheetId="18" customView="1" name="Z_0B6FAD62_43BD_4EC8_9980_3120FC41C2BF_.wvu.Cols" hidden="1" oldHidden="1">
    <formula>'Head 030'!$C:$C,'Head 030'!$F:$F</formula>
  </rdn>
  <rdn rId="0" localSheetId="19" customView="1" name="Z_0B6FAD62_43BD_4EC8_9980_3120FC41C2BF_.wvu.PrintArea" hidden="1" oldHidden="1">
    <formula>'Head 031'!$A$1:$G$9</formula>
  </rdn>
  <rdn rId="0" localSheetId="19" customView="1" name="Z_0B6FAD62_43BD_4EC8_9980_3120FC41C2BF_.wvu.Cols" hidden="1" oldHidden="1">
    <formula>'Head 031'!$C:$C,'Head 031'!$F:$F</formula>
  </rdn>
  <rdn rId="0" localSheetId="20" customView="1" name="Z_0B6FAD62_43BD_4EC8_9980_3120FC41C2BF_.wvu.PrintArea" hidden="1" oldHidden="1">
    <formula>'Head 032'!$A$1:$G$72</formula>
  </rdn>
  <rdn rId="0" localSheetId="20" customView="1" name="Z_0B6FAD62_43BD_4EC8_9980_3120FC41C2BF_.wvu.PrintTitles" hidden="1" oldHidden="1">
    <formula>'Head 032'!$1:$2</formula>
  </rdn>
  <rdn rId="0" localSheetId="20" customView="1" name="Z_0B6FAD62_43BD_4EC8_9980_3120FC41C2BF_.wvu.Cols" hidden="1" oldHidden="1">
    <formula>'Head 032'!$C:$C,'Head 032'!$F:$F</formula>
  </rdn>
  <rdn rId="0" localSheetId="21" customView="1" name="Z_0B6FAD62_43BD_4EC8_9980_3120FC41C2BF_.wvu.PrintArea" hidden="1" oldHidden="1">
    <formula>'Head 033'!$A$1:$G$14</formula>
  </rdn>
  <rdn rId="0" localSheetId="21" customView="1" name="Z_0B6FAD62_43BD_4EC8_9980_3120FC41C2BF_.wvu.Rows" hidden="1" oldHidden="1">
    <formula>'Head 033'!$1:$1</formula>
  </rdn>
  <rdn rId="0" localSheetId="21" customView="1" name="Z_0B6FAD62_43BD_4EC8_9980_3120FC41C2BF_.wvu.Cols" hidden="1" oldHidden="1">
    <formula>'Head 033'!$C:$C,'Head 033'!$F:$F</formula>
  </rdn>
  <rdn rId="0" localSheetId="22" customView="1" name="Z_0B6FAD62_43BD_4EC8_9980_3120FC41C2BF_.wvu.PrintArea" hidden="1" oldHidden="1">
    <formula>'Head 035'!$A$1:$H$60</formula>
  </rdn>
  <rdn rId="0" localSheetId="22" customView="1" name="Z_0B6FAD62_43BD_4EC8_9980_3120FC41C2BF_.wvu.PrintTitles" hidden="1" oldHidden="1">
    <formula>'Head 035'!$1:$2</formula>
  </rdn>
  <rdn rId="0" localSheetId="22" customView="1" name="Z_0B6FAD62_43BD_4EC8_9980_3120FC41C2BF_.wvu.Cols" hidden="1" oldHidden="1">
    <formula>'Head 035'!$B:$B,'Head 035'!$D:$D,'Head 035'!$G:$G</formula>
  </rdn>
  <rdn rId="0" localSheetId="23" customView="1" name="Z_0B6FAD62_43BD_4EC8_9980_3120FC41C2BF_.wvu.PrintArea" hidden="1" oldHidden="1">
    <formula>'Head 037'!$A$1:$H$39</formula>
  </rdn>
  <rdn rId="0" localSheetId="23" customView="1" name="Z_0B6FAD62_43BD_4EC8_9980_3120FC41C2BF_.wvu.Cols" hidden="1" oldHidden="1">
    <formula>'Head 037'!$B:$B,'Head 037'!$D:$D,'Head 037'!$G:$G</formula>
  </rdn>
  <rdn rId="0" localSheetId="24" customView="1" name="Z_0B6FAD62_43BD_4EC8_9980_3120FC41C2BF_.wvu.PrintArea" hidden="1" oldHidden="1">
    <formula>'Head 038'!$A$1:$H$64</formula>
  </rdn>
  <rdn rId="0" localSheetId="24" customView="1" name="Z_0B6FAD62_43BD_4EC8_9980_3120FC41C2BF_.wvu.PrintTitles" hidden="1" oldHidden="1">
    <formula>'Head 038'!$1:$2</formula>
  </rdn>
  <rdn rId="0" localSheetId="24" customView="1" name="Z_0B6FAD62_43BD_4EC8_9980_3120FC41C2BF_.wvu.Cols" hidden="1" oldHidden="1">
    <formula>'Head 038'!$A:$A,'Head 038'!$D:$D,'Head 038'!$G:$G</formula>
  </rdn>
  <rdn rId="0" localSheetId="25" customView="1" name="Z_0B6FAD62_43BD_4EC8_9980_3120FC41C2BF_.wvu.PrintArea" hidden="1" oldHidden="1">
    <formula>'Head 040'!$A$1:$H$11</formula>
  </rdn>
  <rdn rId="0" localSheetId="25" customView="1" name="Z_0B6FAD62_43BD_4EC8_9980_3120FC41C2BF_.wvu.Cols" hidden="1" oldHidden="1">
    <formula>'Head 040'!$B:$B,'Head 040'!$D:$D,'Head 040'!$G:$G</formula>
  </rdn>
  <rdn rId="0" localSheetId="26" customView="1" name="Z_0B6FAD62_43BD_4EC8_9980_3120FC41C2BF_.wvu.PrintArea" hidden="1" oldHidden="1">
    <formula>'Head 048'!$A$1:$G$14</formula>
  </rdn>
  <rdn rId="0" localSheetId="26" customView="1" name="Z_0B6FAD62_43BD_4EC8_9980_3120FC41C2BF_.wvu.Cols" hidden="1" oldHidden="1">
    <formula>'Head 048'!$C:$C,'Head 048'!$F:$F</formula>
  </rdn>
  <rdn rId="0" localSheetId="27" customView="1" name="Z_0B6FAD62_43BD_4EC8_9980_3120FC41C2BF_.wvu.PrintArea" hidden="1" oldHidden="1">
    <formula>'Head 049'!$A$1:$G$12</formula>
  </rdn>
  <rdn rId="0" localSheetId="27" customView="1" name="Z_0B6FAD62_43BD_4EC8_9980_3120FC41C2BF_.wvu.Rows" hidden="1" oldHidden="1">
    <formula>'Head 049'!$1:$1</formula>
  </rdn>
  <rdn rId="0" localSheetId="27" customView="1" name="Z_0B6FAD62_43BD_4EC8_9980_3120FC41C2BF_.wvu.Cols" hidden="1" oldHidden="1">
    <formula>'Head 049'!$C:$C,'Head 049'!$F:$F</formula>
  </rdn>
  <rdn rId="0" localSheetId="28" customView="1" name="Z_0B6FAD62_43BD_4EC8_9980_3120FC41C2BF_.wvu.PrintArea" hidden="1" oldHidden="1">
    <formula>'Head 051'!$A$1:$G$11</formula>
  </rdn>
  <rdn rId="0" localSheetId="28" customView="1" name="Z_0B6FAD62_43BD_4EC8_9980_3120FC41C2BF_.wvu.Rows" hidden="1" oldHidden="1">
    <formula>'Head 051'!$1:$1</formula>
  </rdn>
  <rdn rId="0" localSheetId="28" customView="1" name="Z_0B6FAD62_43BD_4EC8_9980_3120FC41C2BF_.wvu.Cols" hidden="1" oldHidden="1">
    <formula>'Head 051'!$C:$C,'Head 051'!$F:$F</formula>
  </rdn>
  <rdn rId="0" localSheetId="29" customView="1" name="Z_0B6FAD62_43BD_4EC8_9980_3120FC41C2BF_.wvu.PrintArea" hidden="1" oldHidden="1">
    <formula>'Head 053'!$A$1:$G$10</formula>
  </rdn>
  <rdn rId="0" localSheetId="29" customView="1" name="Z_0B6FAD62_43BD_4EC8_9980_3120FC41C2BF_.wvu.Rows" hidden="1" oldHidden="1">
    <formula>'Head 053'!$1:$1</formula>
  </rdn>
  <rdn rId="0" localSheetId="29" customView="1" name="Z_0B6FAD62_43BD_4EC8_9980_3120FC41C2BF_.wvu.Cols" hidden="1" oldHidden="1">
    <formula>'Head 053'!$C:$C,'Head 053'!$F:$F</formula>
  </rdn>
  <rdn rId="0" localSheetId="30" customView="1" name="Z_0B6FAD62_43BD_4EC8_9980_3120FC41C2BF_.wvu.PrintArea" hidden="1" oldHidden="1">
    <formula>'Head 054'!$A$1:$F$22</formula>
  </rdn>
  <rdn rId="0" localSheetId="30" customView="1" name="Z_0B6FAD62_43BD_4EC8_9980_3120FC41C2BF_.wvu.Rows" hidden="1" oldHidden="1">
    <formula>'Head 054'!$1:$1</formula>
  </rdn>
  <rdn rId="0" localSheetId="30" customView="1" name="Z_0B6FAD62_43BD_4EC8_9980_3120FC41C2BF_.wvu.Cols" hidden="1" oldHidden="1">
    <formula>'Head 054'!$E:$E</formula>
  </rdn>
  <rdn rId="0" localSheetId="31" customView="1" name="Z_0B6FAD62_43BD_4EC8_9980_3120FC41C2BF_.wvu.PrintArea" hidden="1" oldHidden="1">
    <formula>'Head 056'!$A$1:$H$48</formula>
  </rdn>
  <rdn rId="0" localSheetId="31" customView="1" name="Z_0B6FAD62_43BD_4EC8_9980_3120FC41C2BF_.wvu.Rows" hidden="1" oldHidden="1">
    <formula>'Head 056'!$28:$36</formula>
  </rdn>
  <rdn rId="0" localSheetId="31" customView="1" name="Z_0B6FAD62_43BD_4EC8_9980_3120FC41C2BF_.wvu.Cols" hidden="1" oldHidden="1">
    <formula>'Head 056'!$C:$C,'Head 056'!$F:$F</formula>
  </rdn>
  <rdn rId="0" localSheetId="32" customView="1" name="Z_0B6FAD62_43BD_4EC8_9980_3120FC41C2BF_.wvu.PrintArea" hidden="1" oldHidden="1">
    <formula>'Head 057'!$A$1:$G$26</formula>
  </rdn>
  <rdn rId="0" localSheetId="32" customView="1" name="Z_0B6FAD62_43BD_4EC8_9980_3120FC41C2BF_.wvu.PrintTitles" hidden="1" oldHidden="1">
    <formula>'Head 057'!$1:$2</formula>
  </rdn>
  <rdn rId="0" localSheetId="32" customView="1" name="Z_0B6FAD62_43BD_4EC8_9980_3120FC41C2BF_.wvu.Cols" hidden="1" oldHidden="1">
    <formula>'Head 057'!$C:$C,'Head 057'!$F:$F</formula>
  </rdn>
  <rdn rId="0" localSheetId="33" customView="1" name="Z_0B6FAD62_43BD_4EC8_9980_3120FC41C2BF_.wvu.PrintArea" hidden="1" oldHidden="1">
    <formula>'Head 058'!$A$1:$G$33</formula>
  </rdn>
  <rdn rId="0" localSheetId="33" customView="1" name="Z_0B6FAD62_43BD_4EC8_9980_3120FC41C2BF_.wvu.PrintTitles" hidden="1" oldHidden="1">
    <formula>'Head 058'!$1:$2</formula>
  </rdn>
  <rdn rId="0" localSheetId="33" customView="1" name="Z_0B6FAD62_43BD_4EC8_9980_3120FC41C2BF_.wvu.Rows" hidden="1" oldHidden="1">
    <formula>'Head 058'!$36:$45</formula>
  </rdn>
  <rdn rId="0" localSheetId="33" customView="1" name="Z_0B6FAD62_43BD_4EC8_9980_3120FC41C2BF_.wvu.Cols" hidden="1" oldHidden="1">
    <formula>'Head 058'!$C:$C,'Head 058'!$F:$F</formula>
  </rdn>
  <rdn rId="0" localSheetId="34" customView="1" name="Z_0B6FAD62_43BD_4EC8_9980_3120FC41C2BF_.wvu.PrintArea" hidden="1" oldHidden="1">
    <formula>'Head 060'!$A$1:$G$13</formula>
  </rdn>
  <rdn rId="0" localSheetId="34" customView="1" name="Z_0B6FAD62_43BD_4EC8_9980_3120FC41C2BF_.wvu.Rows" hidden="1" oldHidden="1">
    <formula>'Head 060'!$1:$1</formula>
  </rdn>
  <rdn rId="0" localSheetId="34" customView="1" name="Z_0B6FAD62_43BD_4EC8_9980_3120FC41C2BF_.wvu.Cols" hidden="1" oldHidden="1">
    <formula>'Head 060'!$C:$C,'Head 060'!$F:$F</formula>
  </rdn>
  <rdn rId="0" localSheetId="35" customView="1" name="Z_0B6FAD62_43BD_4EC8_9980_3120FC41C2BF_.wvu.PrintArea" hidden="1" oldHidden="1">
    <formula>'Head 065'!$A$1:$G$30</formula>
  </rdn>
  <rdn rId="0" localSheetId="35" customView="1" name="Z_0B6FAD62_43BD_4EC8_9980_3120FC41C2BF_.wvu.Cols" hidden="1" oldHidden="1">
    <formula>'Head 065'!$C:$C,'Head 065'!$F:$F</formula>
  </rdn>
  <rdn rId="0" localSheetId="36" customView="1" name="Z_0B6FAD62_43BD_4EC8_9980_3120FC41C2BF_.wvu.PrintArea" hidden="1" oldHidden="1">
    <formula>'Head 70'!$A$1:$G$11</formula>
  </rdn>
  <rdn rId="0" localSheetId="36" customView="1" name="Z_0B6FAD62_43BD_4EC8_9980_3120FC41C2BF_.wvu.Rows" hidden="1" oldHidden="1">
    <formula>'Head 70'!$1:$1</formula>
  </rdn>
  <rdn rId="0" localSheetId="36" customView="1" name="Z_0B6FAD62_43BD_4EC8_9980_3120FC41C2BF_.wvu.Cols" hidden="1" oldHidden="1">
    <formula>'Head 70'!$C:$C,'Head 70'!$F:$F</formula>
  </rdn>
  <rdn rId="0" localSheetId="37" customView="1" name="Z_0B6FAD62_43BD_4EC8_9980_3120FC41C2BF_.wvu.PrintArea" hidden="1" oldHidden="1">
    <formula>'Head 072'!$A$1:$G$9</formula>
  </rdn>
  <rdn rId="0" localSheetId="37" customView="1" name="Z_0B6FAD62_43BD_4EC8_9980_3120FC41C2BF_.wvu.Rows" hidden="1" oldHidden="1">
    <formula>'Head 072'!$1:$1</formula>
  </rdn>
  <rdn rId="0" localSheetId="37" customView="1" name="Z_0B6FAD62_43BD_4EC8_9980_3120FC41C2BF_.wvu.Cols" hidden="1" oldHidden="1">
    <formula>'Head 072'!$C:$C,'Head 072'!$F:$F</formula>
  </rdn>
  <rdn rId="0" localSheetId="38" customView="1" name="Z_0B6FAD62_43BD_4EC8_9980_3120FC41C2BF_.wvu.PrintArea" hidden="1" oldHidden="1">
    <formula>'Head 073'!$A$1:$G$33</formula>
  </rdn>
  <rdn rId="0" localSheetId="38" customView="1" name="Z_0B6FAD62_43BD_4EC8_9980_3120FC41C2BF_.wvu.PrintTitles" hidden="1" oldHidden="1">
    <formula>'Head 073'!$1:$2</formula>
  </rdn>
  <rdn rId="0" localSheetId="38" customView="1" name="Z_0B6FAD62_43BD_4EC8_9980_3120FC41C2BF_.wvu.Cols" hidden="1" oldHidden="1">
    <formula>'Head 073'!$C:$C,'Head 073'!$F:$F,'Head 073'!$H:$H</formula>
  </rdn>
  <rdn rId="0" localSheetId="39" customView="1" name="Z_0B6FAD62_43BD_4EC8_9980_3120FC41C2BF_.wvu.PrintArea" hidden="1" oldHidden="1">
    <formula>'Head 074'!$A$1:$G$11</formula>
  </rdn>
  <rdn rId="0" localSheetId="39" customView="1" name="Z_0B6FAD62_43BD_4EC8_9980_3120FC41C2BF_.wvu.Rows" hidden="1" oldHidden="1">
    <formula>'Head 074'!$1:$1</formula>
  </rdn>
  <rdn rId="0" localSheetId="39" customView="1" name="Z_0B6FAD62_43BD_4EC8_9980_3120FC41C2BF_.wvu.Cols" hidden="1" oldHidden="1">
    <formula>'Head 074'!$C:$C,'Head 074'!$F:$F</formula>
  </rdn>
  <rdn rId="0" localSheetId="40" customView="1" name="Z_0B6FAD62_43BD_4EC8_9980_3120FC41C2BF_.wvu.PrintArea" hidden="1" oldHidden="1">
    <formula>'Head 007 - Capex'!$A$1:$G$8</formula>
  </rdn>
  <rdn rId="0" localSheetId="40" customView="1" name="Z_0B6FAD62_43BD_4EC8_9980_3120FC41C2BF_.wvu.Cols" hidden="1" oldHidden="1">
    <formula>'Head 007 - Capex'!$C:$C,'Head 007 - Capex'!$F:$F</formula>
  </rdn>
  <rdn rId="0" localSheetId="41" customView="1" name="Z_0B6FAD62_43BD_4EC8_9980_3120FC41C2BF_.wvu.PrintArea" hidden="1" oldHidden="1">
    <formula>'Head 021 - Capex'!$A$1:$G$13</formula>
  </rdn>
  <rdn rId="0" localSheetId="41" customView="1" name="Z_0B6FAD62_43BD_4EC8_9980_3120FC41C2BF_.wvu.Rows" hidden="1" oldHidden="1">
    <formula>'Head 021 - Capex'!$1:$1</formula>
  </rdn>
  <rdn rId="0" localSheetId="41" customView="1" name="Z_0B6FAD62_43BD_4EC8_9980_3120FC41C2BF_.wvu.Cols" hidden="1" oldHidden="1">
    <formula>'Head 021 - Capex'!$C:$C,'Head 021 - Capex'!$F:$F</formula>
  </rdn>
  <rdn rId="0" localSheetId="42" customView="1" name="Z_0B6FAD62_43BD_4EC8_9980_3120FC41C2BF_.wvu.PrintArea" hidden="1" oldHidden="1">
    <formula>'Head 023 - Capex'!$A$1:$G$9</formula>
  </rdn>
  <rdn rId="0" localSheetId="42" customView="1" name="Z_0B6FAD62_43BD_4EC8_9980_3120FC41C2BF_.wvu.Rows" hidden="1" oldHidden="1">
    <formula>'Head 023 - Capex'!$1:$1</formula>
  </rdn>
  <rdn rId="0" localSheetId="42" customView="1" name="Z_0B6FAD62_43BD_4EC8_9980_3120FC41C2BF_.wvu.Cols" hidden="1" oldHidden="1">
    <formula>'Head 023 - Capex'!$C:$C,'Head 023 - Capex'!$F:$F</formula>
  </rdn>
  <rdn rId="0" localSheetId="43" customView="1" name="Z_0B6FAD62_43BD_4EC8_9980_3120FC41C2BF_.wvu.PrintArea" hidden="1" oldHidden="1">
    <formula>'Head 029 - Capex '!$A$1:$I$20</formula>
  </rdn>
  <rdn rId="0" localSheetId="43" customView="1" name="Z_0B6FAD62_43BD_4EC8_9980_3120FC41C2BF_.wvu.Cols" hidden="1" oldHidden="1">
    <formula>'Head 029 - Capex '!$B:$B,'Head 029 - Capex '!$D:$D,'Head 029 - Capex '!$F:$F,'Head 029 - Capex '!$H:$H</formula>
  </rdn>
  <rdn rId="0" localSheetId="44" customView="1" name="Z_0B6FAD62_43BD_4EC8_9980_3120FC41C2BF_.wvu.PrintArea" hidden="1" oldHidden="1">
    <formula>'Head 032 - Capex'!$A$1:$G$20</formula>
  </rdn>
  <rdn rId="0" localSheetId="44" customView="1" name="Z_0B6FAD62_43BD_4EC8_9980_3120FC41C2BF_.wvu.PrintTitles" hidden="1" oldHidden="1">
    <formula>'Head 032 - Capex'!$1:$2</formula>
  </rdn>
  <rdn rId="0" localSheetId="44" customView="1" name="Z_0B6FAD62_43BD_4EC8_9980_3120FC41C2BF_.wvu.Cols" hidden="1" oldHidden="1">
    <formula>'Head 032 - Capex'!$C:$C,'Head 032 - Capex'!$F:$F</formula>
  </rdn>
  <rdn rId="0" localSheetId="45" customView="1" name="Z_0B6FAD62_43BD_4EC8_9980_3120FC41C2BF_.wvu.PrintArea" hidden="1" oldHidden="1">
    <formula>'Head 033 - Capex'!$A$1:$G$21</formula>
  </rdn>
  <rdn rId="0" localSheetId="45" customView="1" name="Z_0B6FAD62_43BD_4EC8_9980_3120FC41C2BF_.wvu.Rows" hidden="1" oldHidden="1">
    <formula>'Head 033 - Capex'!$1:$1</formula>
  </rdn>
  <rdn rId="0" localSheetId="45" customView="1" name="Z_0B6FAD62_43BD_4EC8_9980_3120FC41C2BF_.wvu.Cols" hidden="1" oldHidden="1">
    <formula>'Head 033 - Capex'!$C:$C,'Head 033 - Capex'!$F:$F</formula>
  </rdn>
  <rdn rId="0" localSheetId="46" customView="1" name="Z_0B6FAD62_43BD_4EC8_9980_3120FC41C2BF_.wvu.PrintArea" hidden="1" oldHidden="1">
    <formula>'Head 038 - Capex'!$A$1:$H$19</formula>
  </rdn>
  <rdn rId="0" localSheetId="46" customView="1" name="Z_0B6FAD62_43BD_4EC8_9980_3120FC41C2BF_.wvu.Rows" hidden="1" oldHidden="1">
    <formula>'Head 038 - Capex'!$1:$1</formula>
  </rdn>
  <rdn rId="0" localSheetId="46" customView="1" name="Z_0B6FAD62_43BD_4EC8_9980_3120FC41C2BF_.wvu.Cols" hidden="1" oldHidden="1">
    <formula>'Head 038 - Capex'!$B:$B,'Head 038 - Capex'!$D:$D,'Head 038 - Capex'!$G:$G</formula>
  </rdn>
  <rdn rId="0" localSheetId="47" customView="1" name="Z_0B6FAD62_43BD_4EC8_9980_3120FC41C2BF_.wvu.PrintArea" hidden="1" oldHidden="1">
    <formula>'Head 040 - Capex'!$A$1:$G$10</formula>
  </rdn>
  <rdn rId="0" localSheetId="47" customView="1" name="Z_0B6FAD62_43BD_4EC8_9980_3120FC41C2BF_.wvu.Cols" hidden="1" oldHidden="1">
    <formula>'Head 040 - Capex'!$C:$C,'Head 040 - Capex'!$F:$F</formula>
  </rdn>
  <rdn rId="0" localSheetId="48" customView="1" name="Z_0B6FAD62_43BD_4EC8_9980_3120FC41C2BF_.wvu.PrintArea" hidden="1" oldHidden="1">
    <formula>'Head 056 - Capex'!$A$1:$G$11</formula>
  </rdn>
  <rdn rId="0" localSheetId="48" customView="1" name="Z_0B6FAD62_43BD_4EC8_9980_3120FC41C2BF_.wvu.Rows" hidden="1" oldHidden="1">
    <formula>'Head 056 - Capex'!$13:$62</formula>
  </rdn>
  <rdn rId="0" localSheetId="48" customView="1" name="Z_0B6FAD62_43BD_4EC8_9980_3120FC41C2BF_.wvu.Cols" hidden="1" oldHidden="1">
    <formula>'Head 056 - Capex'!$C:$C,'Head 056 - Capex'!$F:$F</formula>
  </rdn>
  <rdn rId="0" localSheetId="49" customView="1" name="Z_0B6FAD62_43BD_4EC8_9980_3120FC41C2BF_.wvu.PrintArea" hidden="1" oldHidden="1">
    <formula>'Head 073 - Capex'!$A$1:$G$11</formula>
  </rdn>
  <rdn rId="0" localSheetId="49" customView="1" name="Z_0B6FAD62_43BD_4EC8_9980_3120FC41C2BF_.wvu.Rows" hidden="1" oldHidden="1">
    <formula>'Head 073 - Capex'!$1:$1</formula>
  </rdn>
  <rdn rId="0" localSheetId="49" customView="1" name="Z_0B6FAD62_43BD_4EC8_9980_3120FC41C2BF_.wvu.Cols" hidden="1" oldHidden="1">
    <formula>'Head 073 - Capex'!$C:$C,'Head 073 - Capex'!$F:$F,'Head 073 - Capex'!$H:$H</formula>
  </rdn>
  <rdn rId="0" localSheetId="50" customView="1" name="Z_0B6FAD62_43BD_4EC8_9980_3120FC41C2BF_.wvu.PrintArea" hidden="1" oldHidden="1">
    <formula>AMMC!$A$1:$G$13</formula>
  </rdn>
  <rdn rId="0" localSheetId="50" customView="1" name="Z_0B6FAD62_43BD_4EC8_9980_3120FC41C2BF_.wvu.PrintTitles" hidden="1" oldHidden="1">
    <formula>AMMC!$1:$2</formula>
  </rdn>
  <rdn rId="0" localSheetId="50" customView="1" name="Z_0B6FAD62_43BD_4EC8_9980_3120FC41C2BF_.wvu.Cols" hidden="1" oldHidden="1">
    <formula>AMMC!$C:$C,AMMC!$F:$F</formula>
  </rdn>
  <rdn rId="0" localSheetId="51" customView="1" name="Z_0B6FAD62_43BD_4EC8_9980_3120FC41C2BF_.wvu.PrintArea" hidden="1" oldHidden="1">
    <formula>'Broadcasting Corp.'!$A$1:$G$52</formula>
  </rdn>
  <rdn rId="0" localSheetId="51" customView="1" name="Z_0B6FAD62_43BD_4EC8_9980_3120FC41C2BF_.wvu.PrintTitles" hidden="1" oldHidden="1">
    <formula>'Broadcasting Corp.'!$1:$2</formula>
  </rdn>
  <rdn rId="0" localSheetId="51" customView="1" name="Z_0B6FAD62_43BD_4EC8_9980_3120FC41C2BF_.wvu.Cols" hidden="1" oldHidden="1">
    <formula>'Broadcasting Corp.'!$C:$C,'Broadcasting Corp.'!$F:$F</formula>
  </rdn>
  <rdn rId="0" localSheetId="52" customView="1" name="Z_0B6FAD62_43BD_4EC8_9980_3120FC41C2BF_.wvu.PrintArea" hidden="1" oldHidden="1">
    <formula>DPMR!$A$1:$G$22</formula>
  </rdn>
  <rdn rId="0" localSheetId="52" customView="1" name="Z_0B6FAD62_43BD_4EC8_9980_3120FC41C2BF_.wvu.Rows" hidden="1" oldHidden="1">
    <formula>DPMR!$1:$1</formula>
  </rdn>
  <rdn rId="0" localSheetId="52" customView="1" name="Z_0B6FAD62_43BD_4EC8_9980_3120FC41C2BF_.wvu.Cols" hidden="1" oldHidden="1">
    <formula>DPMR!$C:$C,DPMR!$F:$F</formula>
  </rdn>
  <rdn rId="0" localSheetId="53" customView="1" name="Z_0B6FAD62_43BD_4EC8_9980_3120FC41C2BF_.wvu.PrintArea" hidden="1" oldHidden="1">
    <formula>DRA!$A$1:$G$627</formula>
  </rdn>
  <rdn rId="0" localSheetId="53" customView="1" name="Z_0B6FAD62_43BD_4EC8_9980_3120FC41C2BF_.wvu.PrintTitles" hidden="1" oldHidden="1">
    <formula>DRA!$1:$2</formula>
  </rdn>
  <rdn rId="0" localSheetId="53" customView="1" name="Z_0B6FAD62_43BD_4EC8_9980_3120FC41C2BF_.wvu.Cols" hidden="1" oldHidden="1">
    <formula>DRA!$C:$C,DRA!$F:$F</formula>
  </rdn>
  <rdn rId="0" localSheetId="53" customView="1" name="Z_0B6FAD62_43BD_4EC8_9980_3120FC41C2BF_.wvu.FilterData" hidden="1" oldHidden="1">
    <formula>DRA!$A$1:$G$626</formula>
  </rdn>
  <rdn rId="0" localSheetId="54" customView="1" name="Z_0B6FAD62_43BD_4EC8_9980_3120FC41C2BF_.wvu.PrintArea" hidden="1" oldHidden="1">
    <formula>NHIA!$A$1:$G$13</formula>
  </rdn>
  <rdn rId="0" localSheetId="54" customView="1" name="Z_0B6FAD62_43BD_4EC8_9980_3120FC41C2BF_.wvu.Rows" hidden="1" oldHidden="1">
    <formula>NHIA!$1:$1</formula>
  </rdn>
  <rdn rId="0" localSheetId="54" customView="1" name="Z_0B6FAD62_43BD_4EC8_9980_3120FC41C2BF_.wvu.Cols" hidden="1" oldHidden="1">
    <formula>NHIA!$C:$C,NHIA!$F:$F</formula>
  </rdn>
  <rdn rId="0" localSheetId="55" customView="1" name="Z_0B6FAD62_43BD_4EC8_9980_3120FC41C2BF_.wvu.PrintArea" hidden="1" oldHidden="1">
    <formula>NSA!$A$1:$G$13</formula>
  </rdn>
  <rdn rId="0" localSheetId="55" customView="1" name="Z_0B6FAD62_43BD_4EC8_9980_3120FC41C2BF_.wvu.Rows" hidden="1" oldHidden="1">
    <formula>NSA!$1:$1</formula>
  </rdn>
  <rdn rId="0" localSheetId="55" customView="1" name="Z_0B6FAD62_43BD_4EC8_9980_3120FC41C2BF_.wvu.Cols" hidden="1" oldHidden="1">
    <formula>NSA!$C:$C,NSA!$F:$F</formula>
  </rdn>
  <rdn rId="0" localSheetId="56" customView="1" name="Z_0B6FAD62_43BD_4EC8_9980_3120FC41C2BF_.wvu.PrintArea" hidden="1" oldHidden="1">
    <formula>'UB '!$A$1:$G$325</formula>
  </rdn>
  <rdn rId="0" localSheetId="56" customView="1" name="Z_0B6FAD62_43BD_4EC8_9980_3120FC41C2BF_.wvu.PrintTitles" hidden="1" oldHidden="1">
    <formula>'UB '!$1:$2</formula>
  </rdn>
  <rdn rId="0" localSheetId="56" customView="1" name="Z_0B6FAD62_43BD_4EC8_9980_3120FC41C2BF_.wvu.Cols" hidden="1" oldHidden="1">
    <formula>'UB '!$C:$C,'UB '!$F:$F</formula>
  </rdn>
  <rdn rId="0" localSheetId="56" customView="1" name="Z_0B6FAD62_43BD_4EC8_9980_3120FC41C2BF_.wvu.FilterData" hidden="1" oldHidden="1">
    <formula>'UB '!$A$1:$G$325</formula>
  </rdn>
  <rdn rId="0" localSheetId="57" customView="1" name="Z_0B6FAD62_43BD_4EC8_9980_3120FC41C2BF_.wvu.PrintArea" hidden="1" oldHidden="1">
    <formula>BTVI!$A$1:$G$31</formula>
  </rdn>
  <rdn rId="0" localSheetId="57" customView="1" name="Z_0B6FAD62_43BD_4EC8_9980_3120FC41C2BF_.wvu.PrintTitles" hidden="1" oldHidden="1">
    <formula>BTVI!$1:$2</formula>
  </rdn>
  <rdn rId="0" localSheetId="57" customView="1" name="Z_0B6FAD62_43BD_4EC8_9980_3120FC41C2BF_.wvu.Cols" hidden="1" oldHidden="1">
    <formula>BTVI!$C:$C,BTVI!$F:$F</formula>
  </rdn>
  <rdn rId="0" localSheetId="58" customView="1" name="Z_0B6FAD62_43BD_4EC8_9980_3120FC41C2BF_.wvu.PrintArea" hidden="1" oldHidden="1">
    <formula>BAIC!$A$1:$G$24</formula>
  </rdn>
  <rdn rId="0" localSheetId="58" customView="1" name="Z_0B6FAD62_43BD_4EC8_9980_3120FC41C2BF_.wvu.Rows" hidden="1" oldHidden="1">
    <formula>BAIC!$1:$1</formula>
  </rdn>
  <rdn rId="0" localSheetId="58" customView="1" name="Z_0B6FAD62_43BD_4EC8_9980_3120FC41C2BF_.wvu.Cols" hidden="1" oldHidden="1">
    <formula>BAIC!$C:$C,BAIC!$F:$F</formula>
  </rdn>
  <rdn rId="0" localSheetId="59" customView="1" name="Z_0B6FAD62_43BD_4EC8_9980_3120FC41C2BF_.wvu.PrintArea" hidden="1" oldHidden="1">
    <formula>NFS!$A$1:$G$88</formula>
  </rdn>
  <rdn rId="0" localSheetId="59" customView="1" name="Z_0B6FAD62_43BD_4EC8_9980_3120FC41C2BF_.wvu.PrintTitles" hidden="1" oldHidden="1">
    <formula>NFS!$1:$2</formula>
  </rdn>
  <rdn rId="0" localSheetId="59" customView="1" name="Z_0B6FAD62_43BD_4EC8_9980_3120FC41C2BF_.wvu.Cols" hidden="1" oldHidden="1">
    <formula>NFS!$C:$C,NFS!$F:$F</formula>
  </rdn>
  <rdn rId="0" localSheetId="60" customView="1" name="Z_0B6FAD62_43BD_4EC8_9980_3120FC41C2BF_.wvu.PrintArea" hidden="1" oldHidden="1">
    <formula>'Hotel Corp.'!$A$1:$G$10</formula>
  </rdn>
  <rdn rId="0" localSheetId="60" customView="1" name="Z_0B6FAD62_43BD_4EC8_9980_3120FC41C2BF_.wvu.Rows" hidden="1" oldHidden="1">
    <formula>'Hotel Corp.'!$1:$1</formula>
  </rdn>
  <rdn rId="0" localSheetId="60" customView="1" name="Z_0B6FAD62_43BD_4EC8_9980_3120FC41C2BF_.wvu.Cols" hidden="1" oldHidden="1">
    <formula>'Hotel Corp.'!$C:$C,'Hotel Corp.'!$F:$F</formula>
  </rdn>
  <rdn rId="0" localSheetId="61" customView="1" name="Z_0B6FAD62_43BD_4EC8_9980_3120FC41C2BF_.wvu.PrintArea" hidden="1" oldHidden="1">
    <formula>'Straw Market Auth.'!$A$1:$G$64</formula>
  </rdn>
  <rdn rId="0" localSheetId="61" customView="1" name="Z_0B6FAD62_43BD_4EC8_9980_3120FC41C2BF_.wvu.PrintTitles" hidden="1" oldHidden="1">
    <formula>'Straw Market Auth.'!$1:$2</formula>
  </rdn>
  <rdn rId="0" localSheetId="61" customView="1" name="Z_0B6FAD62_43BD_4EC8_9980_3120FC41C2BF_.wvu.Cols" hidden="1" oldHidden="1">
    <formula>'Straw Market Auth.'!$C:$C,'Straw Market Auth.'!$F:$F</formula>
  </rdn>
  <rdn rId="0" localSheetId="62" customView="1" name="Z_0B6FAD62_43BD_4EC8_9980_3120FC41C2BF_.wvu.PrintArea" hidden="1" oldHidden="1">
    <formula>Bahamasair!$A$1:$G$216</formula>
  </rdn>
  <rdn rId="0" localSheetId="62" customView="1" name="Z_0B6FAD62_43BD_4EC8_9980_3120FC41C2BF_.wvu.PrintTitles" hidden="1" oldHidden="1">
    <formula>Bahamasair!$1:$2</formula>
  </rdn>
  <rdn rId="0" localSheetId="62" customView="1" name="Z_0B6FAD62_43BD_4EC8_9980_3120FC41C2BF_.wvu.Cols" hidden="1" oldHidden="1">
    <formula>Bahamasair!$C:$C,Bahamasair!$F:$F</formula>
  </rdn>
  <rdn rId="0" localSheetId="63" customView="1" name="Z_0B6FAD62_43BD_4EC8_9980_3120FC41C2BF_.wvu.PrintArea" hidden="1" oldHidden="1">
    <formula>BAMSI!$A$1:$G$21</formula>
  </rdn>
  <rdn rId="0" localSheetId="63" customView="1" name="Z_0B6FAD62_43BD_4EC8_9980_3120FC41C2BF_.wvu.Rows" hidden="1" oldHidden="1">
    <formula>BAMSI!$1:$1</formula>
  </rdn>
  <rdn rId="0" localSheetId="63" customView="1" name="Z_0B6FAD62_43BD_4EC8_9980_3120FC41C2BF_.wvu.Cols" hidden="1" oldHidden="1">
    <formula>BAMSI!$C:$C,BAMSI!$F:$F</formula>
  </rdn>
  <rdn rId="0" localSheetId="64" customView="1" name="Z_0B6FAD62_43BD_4EC8_9980_3120FC41C2BF_.wvu.PrintArea" hidden="1" oldHidden="1">
    <formula>BPPBA!$A$1:$G$12</formula>
  </rdn>
  <rdn rId="0" localSheetId="64" customView="1" name="Z_0B6FAD62_43BD_4EC8_9980_3120FC41C2BF_.wvu.Rows" hidden="1" oldHidden="1">
    <formula>BPPBA!$1:$1</formula>
  </rdn>
  <rdn rId="0" localSheetId="64" customView="1" name="Z_0B6FAD62_43BD_4EC8_9980_3120FC41C2BF_.wvu.Cols" hidden="1" oldHidden="1">
    <formula>BPPBA!$C:$C,BPPBA!$F:$F</formula>
  </rdn>
  <rdn rId="0" localSheetId="65" customView="1" name="Z_0B6FAD62_43BD_4EC8_9980_3120FC41C2BF_.wvu.PrintArea" hidden="1" oldHidden="1">
    <formula>PHA!$A$1:$G$35</formula>
  </rdn>
  <rdn rId="0" localSheetId="65" customView="1" name="Z_0B6FAD62_43BD_4EC8_9980_3120FC41C2BF_.wvu.Rows" hidden="1" oldHidden="1">
    <formula>PHA!$1:$1</formula>
  </rdn>
  <rdn rId="0" localSheetId="65" customView="1" name="Z_0B6FAD62_43BD_4EC8_9980_3120FC41C2BF_.wvu.Cols" hidden="1" oldHidden="1">
    <formula>PHA!$C:$C,PHA!$F:$F</formula>
  </rdn>
  <rdn rId="0" localSheetId="66" customView="1" name="Z_0B6FAD62_43BD_4EC8_9980_3120FC41C2BF_.wvu.PrintArea" hidden="1" oldHidden="1">
    <formula>'Airport Authority'!$A$1:$G$51</formula>
  </rdn>
  <rdn rId="0" localSheetId="66" customView="1" name="Z_0B6FAD62_43BD_4EC8_9980_3120FC41C2BF_.wvu.PrintTitles" hidden="1" oldHidden="1">
    <formula>'Airport Authority'!$1:$2</formula>
  </rdn>
  <rdn rId="0" localSheetId="66" customView="1" name="Z_0B6FAD62_43BD_4EC8_9980_3120FC41C2BF_.wvu.Cols" hidden="1" oldHidden="1">
    <formula>'Airport Authority'!$C:$C,'Airport Authority'!$F:$F</formula>
  </rdn>
  <rdn rId="0" localSheetId="67" customView="1" name="Z_0B6FAD62_43BD_4EC8_9980_3120FC41C2BF_.wvu.PrintArea" hidden="1" oldHidden="1">
    <formula>WSC!$A$1:$G$12</formula>
  </rdn>
  <rdn rId="0" localSheetId="67" customView="1" name="Z_0B6FAD62_43BD_4EC8_9980_3120FC41C2BF_.wvu.Rows" hidden="1" oldHidden="1">
    <formula>WSC!$1:$1</formula>
  </rdn>
  <rdn rId="0" localSheetId="67" customView="1" name="Z_0B6FAD62_43BD_4EC8_9980_3120FC41C2BF_.wvu.Cols" hidden="1" oldHidden="1">
    <formula>WSC!$C:$C,WSC!$F:$F</formula>
  </rdn>
  <rcv guid="{0B6FAD62-43BD-4EC8-9980-3120FC41C2B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0" sqref="A8:XFD10">
    <dxf>
      <fill>
        <patternFill patternType="solid">
          <bgColor rgb="FFFFFF00"/>
        </patternFill>
      </fill>
    </dxf>
  </rfmt>
  <rcc rId="204" sId="20">
    <nc r="H8" t="inlineStr">
      <is>
        <t>Repeated items</t>
      </is>
    </nc>
  </rcc>
  <rcc rId="205" sId="20" odxf="1" dxf="1">
    <nc r="H13" t="inlineStr">
      <is>
        <t>Repeated items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20" sqref="A13:XFD14">
    <dxf>
      <fill>
        <patternFill>
          <bgColor rgb="FFFFFF00"/>
        </patternFill>
      </fill>
    </dxf>
  </rfmt>
  <rfmt sheetId="20" sqref="A21:XFD22">
    <dxf>
      <fill>
        <patternFill patternType="solid">
          <bgColor rgb="FFFFFF00"/>
        </patternFill>
      </fill>
    </dxf>
  </rfmt>
  <rcc rId="206" sId="20">
    <nc r="H21" t="inlineStr">
      <is>
        <t>Repeated items</t>
      </is>
    </nc>
  </rcc>
  <rfmt sheetId="20" sqref="A1:XFD1048576" start="0" length="2147483647">
    <dxf>
      <font>
        <name val="Calibri"/>
        <scheme val="minor"/>
      </font>
    </dxf>
  </rfmt>
  <rfmt sheetId="20" sqref="A1:XFD1048576" start="0" length="2147483647">
    <dxf>
      <font>
        <sz val="11"/>
      </font>
    </dxf>
  </rfmt>
  <rfmt sheetId="20" sqref="A1:XFD1048576" start="0" length="2147483647">
    <dxf>
      <font>
        <sz val="10"/>
      </font>
    </dxf>
  </rfmt>
  <rfmt sheetId="20" sqref="A43:XFD48">
    <dxf>
      <fill>
        <patternFill patternType="solid">
          <bgColor rgb="FFFFFF00"/>
        </patternFill>
      </fill>
    </dxf>
  </rfmt>
  <rcc rId="207" sId="20">
    <nc r="H43" t="inlineStr">
      <is>
        <t>Repeated items</t>
      </is>
    </nc>
  </rcc>
  <rcc rId="208" sId="20" odxf="1" dxf="1">
    <nc r="H51" t="inlineStr">
      <is>
        <t>Repeated items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20" sqref="A51:XFD53">
    <dxf>
      <fill>
        <patternFill>
          <bgColor rgb="FFFFFF00"/>
        </patternFill>
      </fill>
    </dxf>
  </rfmt>
  <rfmt sheetId="20" sqref="G64">
    <dxf>
      <fill>
        <patternFill patternType="solid">
          <bgColor rgb="FFFFFF00"/>
        </patternFill>
      </fill>
    </dxf>
  </rfmt>
  <rcc rId="209" sId="20">
    <nc r="H64" t="inlineStr">
      <is>
        <t>doesn’t match first page</t>
      </is>
    </nc>
  </rcc>
  <rfmt sheetId="21" sqref="A1:XFD1048576" start="0" length="2147483647">
    <dxf>
      <font>
        <name val="Calibri"/>
        <scheme val="minor"/>
      </font>
    </dxf>
  </rfmt>
  <rfmt sheetId="21" sqref="A1:XFD1048576" start="0" length="2147483647">
    <dxf>
      <font>
        <sz val="11"/>
      </font>
    </dxf>
  </rfmt>
  <rfmt sheetId="21" sqref="A1:XFD1048576" start="0" length="2147483647">
    <dxf>
      <font>
        <sz val="10"/>
      </font>
    </dxf>
  </rfmt>
  <rfmt sheetId="22" sqref="A1:XFD1048576" start="0" length="2147483647">
    <dxf>
      <font>
        <sz val="11"/>
      </font>
    </dxf>
  </rfmt>
  <rfmt sheetId="22" sqref="A1:XFD1048576" start="0" length="2147483647">
    <dxf>
      <font>
        <sz val="10"/>
      </font>
    </dxf>
  </rfmt>
  <rfmt sheetId="22" sqref="A45:XFD45 A54:XFD54">
    <dxf>
      <fill>
        <patternFill patternType="solid">
          <bgColor rgb="FFFFFF00"/>
        </patternFill>
      </fill>
    </dxf>
  </rfmt>
  <rfmt sheetId="22" sqref="A52:XFD53">
    <dxf>
      <fill>
        <patternFill patternType="solid">
          <bgColor rgb="FFFFFF00"/>
        </patternFill>
      </fill>
    </dxf>
  </rfmt>
  <rcc rId="210" sId="22">
    <nc r="I45" t="inlineStr">
      <is>
        <t>Repeated items</t>
      </is>
    </nc>
  </rcc>
  <rcc rId="211" sId="22">
    <nc r="I52" t="inlineStr">
      <is>
        <t>Repeated items</t>
      </is>
    </nc>
  </rcc>
  <rcc rId="212" sId="22" odxf="1" dxf="1">
    <nc r="I56" t="inlineStr">
      <is>
        <t>Repeated items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13" sId="22" odxf="1" dxf="1">
    <nc r="I49" t="inlineStr">
      <is>
        <t>Repeated items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22" sqref="A49:XFD50 A56:XFD57">
    <dxf>
      <fill>
        <patternFill>
          <bgColor rgb="FFFFFF00"/>
        </patternFill>
      </fill>
    </dxf>
  </rfmt>
  <rfmt sheetId="22" sqref="A55:XFD55">
    <dxf>
      <fill>
        <patternFill patternType="solid">
          <bgColor rgb="FFFFFF00"/>
        </patternFill>
      </fill>
    </dxf>
  </rfmt>
  <rfmt sheetId="22" sqref="A1:XFD1048576" start="0" length="2147483647">
    <dxf>
      <font>
        <name val="Calibri"/>
        <scheme val="minor"/>
      </font>
    </dxf>
  </rfmt>
  <rfmt sheetId="23" sqref="A1:XFD1048576" start="0" length="2147483647">
    <dxf>
      <font>
        <sz val="18"/>
      </font>
    </dxf>
  </rfmt>
  <rfmt sheetId="23" sqref="A1:XFD1048576" start="0" length="2147483647">
    <dxf>
      <font>
        <sz val="16"/>
      </font>
    </dxf>
  </rfmt>
  <rfmt sheetId="23" sqref="A1:XFD1048576" start="0" length="2147483647">
    <dxf>
      <font>
        <sz val="14"/>
      </font>
    </dxf>
  </rfmt>
  <rfmt sheetId="23" sqref="A1:XFD1048576" start="0" length="2147483647">
    <dxf>
      <font>
        <sz val="12"/>
      </font>
    </dxf>
  </rfmt>
  <rfmt sheetId="23" sqref="A1:XFD1048576" start="0" length="2147483647">
    <dxf>
      <font>
        <sz val="11"/>
      </font>
    </dxf>
  </rfmt>
  <rfmt sheetId="23" sqref="A1:XFD1048576" start="0" length="2147483647">
    <dxf>
      <font>
        <sz val="10"/>
      </font>
    </dxf>
  </rfmt>
  <rfmt sheetId="23" sqref="A1:XFD1048576" start="0" length="2147483647">
    <dxf>
      <font>
        <name val="Calibri"/>
        <scheme val="minor"/>
      </font>
    </dxf>
  </rfmt>
  <rfmt sheetId="24" sqref="A1:XFD1048576" start="0" length="2147483647">
    <dxf>
      <font>
        <name val="Calibri"/>
        <scheme val="minor"/>
      </font>
    </dxf>
  </rfmt>
  <rfmt sheetId="24" sqref="A31:XFD33">
    <dxf>
      <fill>
        <patternFill patternType="solid">
          <bgColor rgb="FFFFFF00"/>
        </patternFill>
      </fill>
    </dxf>
  </rfmt>
  <rcc rId="214" sId="24">
    <nc r="I31" t="inlineStr">
      <is>
        <t>Repeated Items</t>
      </is>
    </nc>
  </rcc>
  <rfmt sheetId="24" sqref="A1:XFD1048576" start="0" length="2147483647">
    <dxf>
      <font/>
    </dxf>
  </rfmt>
  <rfmt sheetId="24" sqref="A1:XFD1048576" start="0" length="2147483647">
    <dxf>
      <font>
        <sz val="10"/>
      </font>
    </dxf>
  </rfmt>
  <rcv guid="{57AB6574-63F2-40B5-BA02-4B403D8BA163}" action="delete"/>
  <rdn rId="0" localSheetId="1" customView="1" name="Z_57AB6574_63F2_40B5_BA02_4B403D8BA163_.wvu.PrintTitles" hidden="1" oldHidden="1">
    <formula>Summary!$2:$2</formula>
    <oldFormula>Summary!$2:$2</oldFormula>
  </rdn>
  <rdn rId="0" localSheetId="2" customView="1" name="Z_57AB6574_63F2_40B5_BA02_4B403D8BA163_.wvu.PrintArea" hidden="1" oldHidden="1">
    <formula>'Arrears-Various'!$A$2:$E$19</formula>
    <oldFormula>'Arrears-Various'!$A$2:$E$19</oldFormula>
  </rdn>
  <rdn rId="0" localSheetId="2" customView="1" name="Z_57AB6574_63F2_40B5_BA02_4B403D8BA163_.wvu.Cols" hidden="1" oldHidden="1">
    <formula>'Arrears-Various'!$C:$C,'Arrears-Various'!$F:$F</formula>
    <oldFormula>'Arrears-Various'!$C:$C,'Arrears-Various'!$F:$F</oldFormula>
  </rdn>
  <rdn rId="0" localSheetId="3" customView="1" name="Z_57AB6574_63F2_40B5_BA02_4B403D8BA163_.wvu.PrintArea" hidden="1" oldHidden="1">
    <formula>'Head 001'!$A$1:$G$17</formula>
    <oldFormula>'Head 001'!$A$1:$G$17</oldFormula>
  </rdn>
  <rdn rId="0" localSheetId="3" customView="1" name="Z_57AB6574_63F2_40B5_BA02_4B403D8BA163_.wvu.Rows" hidden="1" oldHidden="1">
    <formula>'Head 001'!$19:$28</formula>
    <oldFormula>'Head 001'!$19:$28</oldFormula>
  </rdn>
  <rdn rId="0" localSheetId="3" customView="1" name="Z_57AB6574_63F2_40B5_BA02_4B403D8BA163_.wvu.Cols" hidden="1" oldHidden="1">
    <formula>'Head 001'!$C:$C,'Head 001'!$F:$F</formula>
    <oldFormula>'Head 001'!$C:$C,'Head 001'!$F:$F</oldFormula>
  </rdn>
  <rdn rId="0" localSheetId="4" customView="1" name="Z_57AB6574_63F2_40B5_BA02_4B403D8BA163_.wvu.PrintArea" hidden="1" oldHidden="1">
    <formula>'Head 003'!$A$1:$G$11</formula>
    <oldFormula>'Head 003'!$A$1:$G$11</oldFormula>
  </rdn>
  <rdn rId="0" localSheetId="4" customView="1" name="Z_57AB6574_63F2_40B5_BA02_4B403D8BA163_.wvu.Cols" hidden="1" oldHidden="1">
    <formula>'Head 003'!$C:$C,'Head 003'!$F:$F</formula>
    <oldFormula>'Head 003'!$C:$C,'Head 003'!$F:$F</oldFormula>
  </rdn>
  <rdn rId="0" localSheetId="5" customView="1" name="Z_57AB6574_63F2_40B5_BA02_4B403D8BA163_.wvu.PrintArea" hidden="1" oldHidden="1">
    <formula>'Head 005'!$A$1:$G$60</formula>
    <oldFormula>'Head 005'!$A$1:$G$60</oldFormula>
  </rdn>
  <rdn rId="0" localSheetId="5" customView="1" name="Z_57AB6574_63F2_40B5_BA02_4B403D8BA163_.wvu.PrintTitles" hidden="1" oldHidden="1">
    <formula>'Head 005'!$1:$2</formula>
    <oldFormula>'Head 005'!$1:$2</oldFormula>
  </rdn>
  <rdn rId="0" localSheetId="5" customView="1" name="Z_57AB6574_63F2_40B5_BA02_4B403D8BA163_.wvu.Cols" hidden="1" oldHidden="1">
    <formula>'Head 005'!$C:$C,'Head 005'!$F:$F</formula>
    <oldFormula>'Head 005'!$C:$C,'Head 005'!$F:$F</oldFormula>
  </rdn>
  <rdn rId="0" localSheetId="5" customView="1" name="Z_57AB6574_63F2_40B5_BA02_4B403D8BA163_.wvu.FilterData" hidden="1" oldHidden="1">
    <formula>'Head 005'!$A$6:$G$60</formula>
    <oldFormula>'Head 005'!$A$6:$G$60</oldFormula>
  </rdn>
  <rdn rId="0" localSheetId="6" customView="1" name="Z_57AB6574_63F2_40B5_BA02_4B403D8BA163_.wvu.PrintArea" hidden="1" oldHidden="1">
    <formula>'Head 006'!$A$1:$G$12</formula>
    <oldFormula>'Head 006'!$A$1:$G$12</oldFormula>
  </rdn>
  <rdn rId="0" localSheetId="6" customView="1" name="Z_57AB6574_63F2_40B5_BA02_4B403D8BA163_.wvu.Cols" hidden="1" oldHidden="1">
    <formula>'Head 006'!$C:$C,'Head 006'!$F:$F</formula>
    <oldFormula>'Head 006'!$C:$C,'Head 006'!$F:$F</oldFormula>
  </rdn>
  <rdn rId="0" localSheetId="7" customView="1" name="Z_57AB6574_63F2_40B5_BA02_4B403D8BA163_.wvu.PrintArea" hidden="1" oldHidden="1">
    <formula>'Head 007'!$A$1:$G$48</formula>
    <oldFormula>'Head 007'!$A$1:$G$48</oldFormula>
  </rdn>
  <rdn rId="0" localSheetId="7" customView="1" name="Z_57AB6574_63F2_40B5_BA02_4B403D8BA163_.wvu.PrintTitles" hidden="1" oldHidden="1">
    <formula>'Head 007'!$1:$2</formula>
    <oldFormula>'Head 007'!$1:$2</oldFormula>
  </rdn>
  <rdn rId="0" localSheetId="7" customView="1" name="Z_57AB6574_63F2_40B5_BA02_4B403D8BA163_.wvu.Cols" hidden="1" oldHidden="1">
    <formula>'Head 007'!$C:$C,'Head 007'!$F:$F</formula>
    <oldFormula>'Head 007'!$C:$C,'Head 007'!$F:$F</oldFormula>
  </rdn>
  <rdn rId="0" localSheetId="8" customView="1" name="Z_57AB6574_63F2_40B5_BA02_4B403D8BA163_.wvu.PrintArea" hidden="1" oldHidden="1">
    <formula>'Head 010'!$A$1:$H$29</formula>
    <oldFormula>'Head 010'!$A$1:$H$29</oldFormula>
  </rdn>
  <rdn rId="0" localSheetId="8" customView="1" name="Z_57AB6574_63F2_40B5_BA02_4B403D8BA163_.wvu.PrintTitles" hidden="1" oldHidden="1">
    <formula>'Head 010'!$1:$2</formula>
    <oldFormula>'Head 010'!$1:$2</oldFormula>
  </rdn>
  <rdn rId="0" localSheetId="8" customView="1" name="Z_57AB6574_63F2_40B5_BA02_4B403D8BA163_.wvu.Cols" hidden="1" oldHidden="1">
    <formula>'Head 010'!$B:$B,'Head 010'!$D:$D,'Head 010'!$G:$G</formula>
    <oldFormula>'Head 010'!$B:$B,'Head 010'!$D:$D,'Head 010'!$G:$G</oldFormula>
  </rdn>
  <rdn rId="0" localSheetId="9" customView="1" name="Z_57AB6574_63F2_40B5_BA02_4B403D8BA163_.wvu.PrintArea" hidden="1" oldHidden="1">
    <formula>'Head 012'!$A$1:$G$10</formula>
    <oldFormula>'Head 012'!$A$1:$G$10</oldFormula>
  </rdn>
  <rdn rId="0" localSheetId="9" customView="1" name="Z_57AB6574_63F2_40B5_BA02_4B403D8BA163_.wvu.Rows" hidden="1" oldHidden="1">
    <formula>'Head 012'!$10:$13</formula>
    <oldFormula>'Head 012'!$10:$13</oldFormula>
  </rdn>
  <rdn rId="0" localSheetId="9" customView="1" name="Z_57AB6574_63F2_40B5_BA02_4B403D8BA163_.wvu.Cols" hidden="1" oldHidden="1">
    <formula>'Head 012'!$C:$C,'Head 012'!$F:$F</formula>
    <oldFormula>'Head 012'!$C:$C,'Head 012'!$F:$F</oldFormula>
  </rdn>
  <rdn rId="0" localSheetId="10" customView="1" name="Z_57AB6574_63F2_40B5_BA02_4B403D8BA163_.wvu.PrintArea" hidden="1" oldHidden="1">
    <formula>'Head 013'!$A$1:$G$15</formula>
    <oldFormula>'Head 013'!$A$1:$G$15</oldFormula>
  </rdn>
  <rdn rId="0" localSheetId="10" customView="1" name="Z_57AB6574_63F2_40B5_BA02_4B403D8BA163_.wvu.Cols" hidden="1" oldHidden="1">
    <formula>'Head 013'!$C:$C,'Head 013'!$F:$F</formula>
    <oldFormula>'Head 013'!$C:$C,'Head 013'!$F:$F</oldFormula>
  </rdn>
  <rdn rId="0" localSheetId="11" customView="1" name="Z_57AB6574_63F2_40B5_BA02_4B403D8BA163_.wvu.PrintArea" hidden="1" oldHidden="1">
    <formula>'Head 018'!$A$1:$H$30</formula>
    <oldFormula>'Head 018'!$A$1:$H$30</oldFormula>
  </rdn>
  <rdn rId="0" localSheetId="11" customView="1" name="Z_57AB6574_63F2_40B5_BA02_4B403D8BA163_.wvu.PrintTitles" hidden="1" oldHidden="1">
    <formula>'Head 018'!$1:$2</formula>
    <oldFormula>'Head 018'!$1:$2</oldFormula>
  </rdn>
  <rdn rId="0" localSheetId="11" customView="1" name="Z_57AB6574_63F2_40B5_BA02_4B403D8BA163_.wvu.Cols" hidden="1" oldHidden="1">
    <formula>'Head 018'!$B:$B,'Head 018'!$D:$D,'Head 018'!$G:$G</formula>
    <oldFormula>'Head 018'!$B:$B,'Head 018'!$D:$D,'Head 018'!$G:$G</oldFormula>
  </rdn>
  <rdn rId="0" localSheetId="12" customView="1" name="Z_57AB6574_63F2_40B5_BA02_4B403D8BA163_.wvu.PrintArea" hidden="1" oldHidden="1">
    <formula>'Head 019'!$A$1:$G$8</formula>
    <oldFormula>'Head 019'!$A$1:$G$8</oldFormula>
  </rdn>
  <rdn rId="0" localSheetId="12" customView="1" name="Z_57AB6574_63F2_40B5_BA02_4B403D8BA163_.wvu.Cols" hidden="1" oldHidden="1">
    <formula>'Head 019'!$C:$C,'Head 019'!$F:$F</formula>
    <oldFormula>'Head 019'!$C:$C,'Head 019'!$F:$F</oldFormula>
  </rdn>
  <rdn rId="0" localSheetId="13" customView="1" name="Z_57AB6574_63F2_40B5_BA02_4B403D8BA163_.wvu.PrintArea" hidden="1" oldHidden="1">
    <formula>'Head 021'!$A$1:$G$21</formula>
    <oldFormula>'Head 021'!$A$1:$G$21</oldFormula>
  </rdn>
  <rdn rId="0" localSheetId="13" customView="1" name="Z_57AB6574_63F2_40B5_BA02_4B403D8BA163_.wvu.Rows" hidden="1" oldHidden="1">
    <formula>'Head 021'!$1:$1</formula>
    <oldFormula>'Head 021'!$1:$1</oldFormula>
  </rdn>
  <rdn rId="0" localSheetId="13" customView="1" name="Z_57AB6574_63F2_40B5_BA02_4B403D8BA163_.wvu.Cols" hidden="1" oldHidden="1">
    <formula>'Head 021'!$C:$C,'Head 021'!$F:$F</formula>
    <oldFormula>'Head 021'!$C:$C,'Head 021'!$F:$F</oldFormula>
  </rdn>
  <rdn rId="0" localSheetId="14" customView="1" name="Z_57AB6574_63F2_40B5_BA02_4B403D8BA163_.wvu.PrintArea" hidden="1" oldHidden="1">
    <formula>'Head 022'!$A$1:$G$23</formula>
    <oldFormula>'Head 022'!$A$1:$G$23</oldFormula>
  </rdn>
  <rdn rId="0" localSheetId="14" customView="1" name="Z_57AB6574_63F2_40B5_BA02_4B403D8BA163_.wvu.Rows" hidden="1" oldHidden="1">
    <formula>'Head 022'!$1:$1</formula>
    <oldFormula>'Head 022'!$1:$1</oldFormula>
  </rdn>
  <rdn rId="0" localSheetId="14" customView="1" name="Z_57AB6574_63F2_40B5_BA02_4B403D8BA163_.wvu.Cols" hidden="1" oldHidden="1">
    <formula>'Head 022'!$C:$C,'Head 022'!$F:$F</formula>
    <oldFormula>'Head 022'!$C:$C,'Head 022'!$F:$F</oldFormula>
  </rdn>
  <rdn rId="0" localSheetId="15" customView="1" name="Z_57AB6574_63F2_40B5_BA02_4B403D8BA163_.wvu.PrintArea" hidden="1" oldHidden="1">
    <formula>'Head 023'!$A$1:$G$32</formula>
    <oldFormula>'Head 023'!$A$1:$G$32</oldFormula>
  </rdn>
  <rdn rId="0" localSheetId="15" customView="1" name="Z_57AB6574_63F2_40B5_BA02_4B403D8BA163_.wvu.PrintTitles" hidden="1" oldHidden="1">
    <formula>'Head 023'!$1:$2</formula>
    <oldFormula>'Head 023'!$1:$2</oldFormula>
  </rdn>
  <rdn rId="0" localSheetId="15" customView="1" name="Z_57AB6574_63F2_40B5_BA02_4B403D8BA163_.wvu.Cols" hidden="1" oldHidden="1">
    <formula>'Head 023'!$C:$C,'Head 023'!$F:$F</formula>
    <oldFormula>'Head 023'!$C:$C,'Head 023'!$F:$F</oldFormula>
  </rdn>
  <rdn rId="0" localSheetId="16" customView="1" name="Z_57AB6574_63F2_40B5_BA02_4B403D8BA163_.wvu.PrintArea" hidden="1" oldHidden="1">
    <formula>'Head 028'!$A$1:$G$18</formula>
    <oldFormula>'Head 028'!$A$1:$G$18</oldFormula>
  </rdn>
  <rdn rId="0" localSheetId="16" customView="1" name="Z_57AB6574_63F2_40B5_BA02_4B403D8BA163_.wvu.Rows" hidden="1" oldHidden="1">
    <formula>'Head 028'!$1:$1</formula>
    <oldFormula>'Head 028'!$1:$1</oldFormula>
  </rdn>
  <rdn rId="0" localSheetId="16" customView="1" name="Z_57AB6574_63F2_40B5_BA02_4B403D8BA163_.wvu.Cols" hidden="1" oldHidden="1">
    <formula>'Head 028'!$C:$C,'Head 028'!$F:$F</formula>
    <oldFormula>'Head 028'!$C:$C,'Head 028'!$F:$F</oldFormula>
  </rdn>
  <rdn rId="0" localSheetId="17" customView="1" name="Z_57AB6574_63F2_40B5_BA02_4B403D8BA163_.wvu.PrintArea" hidden="1" oldHidden="1">
    <formula>'Head 029'!$A$1:$H$21</formula>
    <oldFormula>'Head 029'!$A$1:$H$21</oldFormula>
  </rdn>
  <rdn rId="0" localSheetId="17" customView="1" name="Z_57AB6574_63F2_40B5_BA02_4B403D8BA163_.wvu.Cols" hidden="1" oldHidden="1">
    <formula>'Head 029'!$B:$B,'Head 029'!$E:$F</formula>
    <oldFormula>'Head 029'!$B:$B,'Head 029'!$E:$F</oldFormula>
  </rdn>
  <rdn rId="0" localSheetId="18" customView="1" name="Z_57AB6574_63F2_40B5_BA02_4B403D8BA163_.wvu.PrintArea" hidden="1" oldHidden="1">
    <formula>'Head 030'!$A$1:$G$34</formula>
    <oldFormula>'Head 030'!$A$1:$G$34</oldFormula>
  </rdn>
  <rdn rId="0" localSheetId="18" customView="1" name="Z_57AB6574_63F2_40B5_BA02_4B403D8BA163_.wvu.PrintTitles" hidden="1" oldHidden="1">
    <formula>'Head 030'!$1:$2</formula>
    <oldFormula>'Head 030'!$1:$2</oldFormula>
  </rdn>
  <rdn rId="0" localSheetId="18" customView="1" name="Z_57AB6574_63F2_40B5_BA02_4B403D8BA163_.wvu.Cols" hidden="1" oldHidden="1">
    <formula>'Head 030'!$C:$C,'Head 030'!$F:$F</formula>
    <oldFormula>'Head 030'!$C:$C,'Head 030'!$F:$F</oldFormula>
  </rdn>
  <rdn rId="0" localSheetId="19" customView="1" name="Z_57AB6574_63F2_40B5_BA02_4B403D8BA163_.wvu.PrintArea" hidden="1" oldHidden="1">
    <formula>'Head 031'!$A$1:$G$9</formula>
    <oldFormula>'Head 031'!$A$1:$G$9</oldFormula>
  </rdn>
  <rdn rId="0" localSheetId="19" customView="1" name="Z_57AB6574_63F2_40B5_BA02_4B403D8BA163_.wvu.Cols" hidden="1" oldHidden="1">
    <formula>'Head 031'!$C:$C,'Head 031'!$F:$F</formula>
    <oldFormula>'Head 031'!$C:$C,'Head 031'!$F:$F</oldFormula>
  </rdn>
  <rdn rId="0" localSheetId="20" customView="1" name="Z_57AB6574_63F2_40B5_BA02_4B403D8BA163_.wvu.PrintArea" hidden="1" oldHidden="1">
    <formula>'Head 032'!$A$1:$G$64</formula>
    <oldFormula>'Head 032'!$A$1:$G$64</oldFormula>
  </rdn>
  <rdn rId="0" localSheetId="20" customView="1" name="Z_57AB6574_63F2_40B5_BA02_4B403D8BA163_.wvu.PrintTitles" hidden="1" oldHidden="1">
    <formula>'Head 032'!$1:$2</formula>
    <oldFormula>'Head 032'!$1:$2</oldFormula>
  </rdn>
  <rdn rId="0" localSheetId="20" customView="1" name="Z_57AB6574_63F2_40B5_BA02_4B403D8BA163_.wvu.Cols" hidden="1" oldHidden="1">
    <formula>'Head 032'!$C:$C,'Head 032'!$F:$F</formula>
    <oldFormula>'Head 032'!$C:$C,'Head 032'!$F:$F</oldFormula>
  </rdn>
  <rdn rId="0" localSheetId="21" customView="1" name="Z_57AB6574_63F2_40B5_BA02_4B403D8BA163_.wvu.PrintArea" hidden="1" oldHidden="1">
    <formula>'Head 033'!$A$1:$G$14</formula>
    <oldFormula>'Head 033'!$A$1:$G$14</oldFormula>
  </rdn>
  <rdn rId="0" localSheetId="21" customView="1" name="Z_57AB6574_63F2_40B5_BA02_4B403D8BA163_.wvu.Rows" hidden="1" oldHidden="1">
    <formula>'Head 033'!$1:$1</formula>
    <oldFormula>'Head 033'!$1:$1</oldFormula>
  </rdn>
  <rdn rId="0" localSheetId="21" customView="1" name="Z_57AB6574_63F2_40B5_BA02_4B403D8BA163_.wvu.Cols" hidden="1" oldHidden="1">
    <formula>'Head 033'!$C:$C,'Head 033'!$F:$F</formula>
    <oldFormula>'Head 033'!$C:$C,'Head 033'!$F:$F</oldFormula>
  </rdn>
  <rdn rId="0" localSheetId="22" customView="1" name="Z_57AB6574_63F2_40B5_BA02_4B403D8BA163_.wvu.PrintArea" hidden="1" oldHidden="1">
    <formula>'Head 035'!$A$1:$H$60</formula>
    <oldFormula>'Head 035'!$A$1:$H$60</oldFormula>
  </rdn>
  <rdn rId="0" localSheetId="22" customView="1" name="Z_57AB6574_63F2_40B5_BA02_4B403D8BA163_.wvu.PrintTitles" hidden="1" oldHidden="1">
    <formula>'Head 035'!$1:$2</formula>
    <oldFormula>'Head 035'!$1:$2</oldFormula>
  </rdn>
  <rdn rId="0" localSheetId="22" customView="1" name="Z_57AB6574_63F2_40B5_BA02_4B403D8BA163_.wvu.Cols" hidden="1" oldHidden="1">
    <formula>'Head 035'!$B:$B,'Head 035'!$D:$D,'Head 035'!$G:$G</formula>
    <oldFormula>'Head 035'!$B:$B,'Head 035'!$D:$D,'Head 035'!$G:$G</oldFormula>
  </rdn>
  <rdn rId="0" localSheetId="23" customView="1" name="Z_57AB6574_63F2_40B5_BA02_4B403D8BA163_.wvu.PrintArea" hidden="1" oldHidden="1">
    <formula>'Head 037'!$A$1:$H$39</formula>
    <oldFormula>'Head 037'!$A$1:$H$39</oldFormula>
  </rdn>
  <rdn rId="0" localSheetId="23" customView="1" name="Z_57AB6574_63F2_40B5_BA02_4B403D8BA163_.wvu.Cols" hidden="1" oldHidden="1">
    <formula>'Head 037'!$B:$B,'Head 037'!$D:$D,'Head 037'!$G:$G</formula>
    <oldFormula>'Head 037'!$B:$B,'Head 037'!$D:$D,'Head 037'!$G:$G</oldFormula>
  </rdn>
  <rdn rId="0" localSheetId="24" customView="1" name="Z_57AB6574_63F2_40B5_BA02_4B403D8BA163_.wvu.PrintArea" hidden="1" oldHidden="1">
    <formula>'Head 038'!$A$1:$H$64</formula>
    <oldFormula>'Head 038'!$A$1:$H$64</oldFormula>
  </rdn>
  <rdn rId="0" localSheetId="24" customView="1" name="Z_57AB6574_63F2_40B5_BA02_4B403D8BA163_.wvu.PrintTitles" hidden="1" oldHidden="1">
    <formula>'Head 038'!$1:$2</formula>
    <oldFormula>'Head 038'!$1:$2</oldFormula>
  </rdn>
  <rdn rId="0" localSheetId="24" customView="1" name="Z_57AB6574_63F2_40B5_BA02_4B403D8BA163_.wvu.Cols" hidden="1" oldHidden="1">
    <formula>'Head 038'!$A:$A,'Head 038'!$D:$D,'Head 038'!$G:$G</formula>
    <oldFormula>'Head 038'!$A:$A,'Head 038'!$D:$D,'Head 038'!$G:$G</oldFormula>
  </rdn>
  <rdn rId="0" localSheetId="25" customView="1" name="Z_57AB6574_63F2_40B5_BA02_4B403D8BA163_.wvu.PrintArea" hidden="1" oldHidden="1">
    <formula>'Head 040'!$A$1:$H$11</formula>
    <oldFormula>'Head 040'!$A$1:$H$11</oldFormula>
  </rdn>
  <rdn rId="0" localSheetId="25" customView="1" name="Z_57AB6574_63F2_40B5_BA02_4B403D8BA163_.wvu.Cols" hidden="1" oldHidden="1">
    <formula>'Head 040'!$B:$B,'Head 040'!$D:$D,'Head 040'!$G:$G</formula>
    <oldFormula>'Head 040'!$B:$B,'Head 040'!$D:$D,'Head 040'!$G:$G</oldFormula>
  </rdn>
  <rdn rId="0" localSheetId="26" customView="1" name="Z_57AB6574_63F2_40B5_BA02_4B403D8BA163_.wvu.PrintArea" hidden="1" oldHidden="1">
    <formula>'Head 048'!$A$1:$G$14</formula>
    <oldFormula>'Head 048'!$A$1:$G$14</oldFormula>
  </rdn>
  <rdn rId="0" localSheetId="26" customView="1" name="Z_57AB6574_63F2_40B5_BA02_4B403D8BA163_.wvu.Rows" hidden="1" oldHidden="1">
    <formula>'Head 048'!$1:$1</formula>
    <oldFormula>'Head 048'!$1:$1</oldFormula>
  </rdn>
  <rdn rId="0" localSheetId="26" customView="1" name="Z_57AB6574_63F2_40B5_BA02_4B403D8BA163_.wvu.Cols" hidden="1" oldHidden="1">
    <formula>'Head 048'!$C:$C,'Head 048'!$F:$F</formula>
    <oldFormula>'Head 048'!$C:$C,'Head 048'!$F:$F</oldFormula>
  </rdn>
  <rdn rId="0" localSheetId="27" customView="1" name="Z_57AB6574_63F2_40B5_BA02_4B403D8BA163_.wvu.PrintArea" hidden="1" oldHidden="1">
    <formula>'Head 049'!$A$1:$G$16</formula>
    <oldFormula>'Head 049'!$A$1:$G$16</oldFormula>
  </rdn>
  <rdn rId="0" localSheetId="27" customView="1" name="Z_57AB6574_63F2_40B5_BA02_4B403D8BA163_.wvu.Rows" hidden="1" oldHidden="1">
    <formula>'Head 049'!$1:$1</formula>
    <oldFormula>'Head 049'!$1:$1</oldFormula>
  </rdn>
  <rdn rId="0" localSheetId="27" customView="1" name="Z_57AB6574_63F2_40B5_BA02_4B403D8BA163_.wvu.Cols" hidden="1" oldHidden="1">
    <formula>'Head 049'!$C:$C,'Head 049'!$F:$F</formula>
    <oldFormula>'Head 049'!$C:$C,'Head 049'!$F:$F</oldFormula>
  </rdn>
  <rdn rId="0" localSheetId="28" customView="1" name="Z_57AB6574_63F2_40B5_BA02_4B403D8BA163_.wvu.PrintArea" hidden="1" oldHidden="1">
    <formula>'Head 051'!$A$1:$G$11</formula>
    <oldFormula>'Head 051'!$A$1:$G$11</oldFormula>
  </rdn>
  <rdn rId="0" localSheetId="28" customView="1" name="Z_57AB6574_63F2_40B5_BA02_4B403D8BA163_.wvu.Rows" hidden="1" oldHidden="1">
    <formula>'Head 051'!$1:$1</formula>
    <oldFormula>'Head 051'!$1:$1</oldFormula>
  </rdn>
  <rdn rId="0" localSheetId="28" customView="1" name="Z_57AB6574_63F2_40B5_BA02_4B403D8BA163_.wvu.Cols" hidden="1" oldHidden="1">
    <formula>'Head 051'!$C:$C,'Head 051'!$F:$F</formula>
    <oldFormula>'Head 051'!$C:$C,'Head 051'!$F:$F</oldFormula>
  </rdn>
  <rdn rId="0" localSheetId="29" customView="1" name="Z_57AB6574_63F2_40B5_BA02_4B403D8BA163_.wvu.PrintArea" hidden="1" oldHidden="1">
    <formula>'Head 053'!$A$1:$G$10</formula>
    <oldFormula>'Head 053'!$A$1:$G$10</oldFormula>
  </rdn>
  <rdn rId="0" localSheetId="29" customView="1" name="Z_57AB6574_63F2_40B5_BA02_4B403D8BA163_.wvu.Rows" hidden="1" oldHidden="1">
    <formula>'Head 053'!$1:$1</formula>
    <oldFormula>'Head 053'!$1:$1</oldFormula>
  </rdn>
  <rdn rId="0" localSheetId="29" customView="1" name="Z_57AB6574_63F2_40B5_BA02_4B403D8BA163_.wvu.Cols" hidden="1" oldHidden="1">
    <formula>'Head 053'!$C:$C,'Head 053'!$F:$F</formula>
    <oldFormula>'Head 053'!$C:$C,'Head 053'!$F:$F</oldFormula>
  </rdn>
  <rdn rId="0" localSheetId="30" customView="1" name="Z_57AB6574_63F2_40B5_BA02_4B403D8BA163_.wvu.PrintArea" hidden="1" oldHidden="1">
    <formula>'Head 054'!$A$1:$F$22</formula>
    <oldFormula>'Head 054'!$A$1:$F$22</oldFormula>
  </rdn>
  <rdn rId="0" localSheetId="30" customView="1" name="Z_57AB6574_63F2_40B5_BA02_4B403D8BA163_.wvu.Rows" hidden="1" oldHidden="1">
    <formula>'Head 054'!$1:$1</formula>
    <oldFormula>'Head 054'!$1:$1</oldFormula>
  </rdn>
  <rdn rId="0" localSheetId="30" customView="1" name="Z_57AB6574_63F2_40B5_BA02_4B403D8BA163_.wvu.Cols" hidden="1" oldHidden="1">
    <formula>'Head 054'!$E:$E</formula>
    <oldFormula>'Head 054'!$E:$E</oldFormula>
  </rdn>
  <rdn rId="0" localSheetId="31" customView="1" name="Z_57AB6574_63F2_40B5_BA02_4B403D8BA163_.wvu.PrintArea" hidden="1" oldHidden="1">
    <formula>'Head 056'!$A$1:$H$48</formula>
    <oldFormula>'Head 056'!$A$1:$H$48</oldFormula>
  </rdn>
  <rdn rId="0" localSheetId="31" customView="1" name="Z_57AB6574_63F2_40B5_BA02_4B403D8BA163_.wvu.Rows" hidden="1" oldHidden="1">
    <formula>'Head 056'!$28:$36</formula>
    <oldFormula>'Head 056'!$28:$36</oldFormula>
  </rdn>
  <rdn rId="0" localSheetId="31" customView="1" name="Z_57AB6574_63F2_40B5_BA02_4B403D8BA163_.wvu.Cols" hidden="1" oldHidden="1">
    <formula>'Head 056'!$C:$C,'Head 056'!$F:$F</formula>
    <oldFormula>'Head 056'!$C:$C,'Head 056'!$F:$F</oldFormula>
  </rdn>
  <rdn rId="0" localSheetId="32" customView="1" name="Z_57AB6574_63F2_40B5_BA02_4B403D8BA163_.wvu.PrintArea" hidden="1" oldHidden="1">
    <formula>'Head 057'!$A$1:$G$26</formula>
    <oldFormula>'Head 057'!$A$1:$G$26</oldFormula>
  </rdn>
  <rdn rId="0" localSheetId="32" customView="1" name="Z_57AB6574_63F2_40B5_BA02_4B403D8BA163_.wvu.PrintTitles" hidden="1" oldHidden="1">
    <formula>'Head 057'!$1:$2</formula>
    <oldFormula>'Head 057'!$1:$2</oldFormula>
  </rdn>
  <rdn rId="0" localSheetId="32" customView="1" name="Z_57AB6574_63F2_40B5_BA02_4B403D8BA163_.wvu.Rows" hidden="1" oldHidden="1">
    <formula>'Head 057'!$28:$29,'Head 057'!$32:$35</formula>
    <oldFormula>'Head 057'!$28:$29,'Head 057'!$32:$35</oldFormula>
  </rdn>
  <rdn rId="0" localSheetId="32" customView="1" name="Z_57AB6574_63F2_40B5_BA02_4B403D8BA163_.wvu.Cols" hidden="1" oldHidden="1">
    <formula>'Head 057'!$C:$C,'Head 057'!$F:$F</formula>
    <oldFormula>'Head 057'!$C:$C,'Head 057'!$F:$F</oldFormula>
  </rdn>
  <rdn rId="0" localSheetId="33" customView="1" name="Z_57AB6574_63F2_40B5_BA02_4B403D8BA163_.wvu.PrintArea" hidden="1" oldHidden="1">
    <formula>'Head 058'!$A$1:$G$33</formula>
    <oldFormula>'Head 058'!$A$1:$G$33</oldFormula>
  </rdn>
  <rdn rId="0" localSheetId="33" customView="1" name="Z_57AB6574_63F2_40B5_BA02_4B403D8BA163_.wvu.PrintTitles" hidden="1" oldHidden="1">
    <formula>'Head 058'!$1:$2</formula>
    <oldFormula>'Head 058'!$1:$2</oldFormula>
  </rdn>
  <rdn rId="0" localSheetId="33" customView="1" name="Z_57AB6574_63F2_40B5_BA02_4B403D8BA163_.wvu.Rows" hidden="1" oldHidden="1">
    <formula>'Head 058'!$36:$45</formula>
    <oldFormula>'Head 058'!$36:$45</oldFormula>
  </rdn>
  <rdn rId="0" localSheetId="33" customView="1" name="Z_57AB6574_63F2_40B5_BA02_4B403D8BA163_.wvu.Cols" hidden="1" oldHidden="1">
    <formula>'Head 058'!$C:$C,'Head 058'!$F:$F</formula>
    <oldFormula>'Head 058'!$C:$C,'Head 058'!$F:$F</oldFormula>
  </rdn>
  <rdn rId="0" localSheetId="34" customView="1" name="Z_57AB6574_63F2_40B5_BA02_4B403D8BA163_.wvu.PrintArea" hidden="1" oldHidden="1">
    <formula>'Head 060'!$A$1:$G$13</formula>
    <oldFormula>'Head 060'!$A$1:$G$13</oldFormula>
  </rdn>
  <rdn rId="0" localSheetId="34" customView="1" name="Z_57AB6574_63F2_40B5_BA02_4B403D8BA163_.wvu.Rows" hidden="1" oldHidden="1">
    <formula>'Head 060'!$1:$1</formula>
    <oldFormula>'Head 060'!$1:$1</oldFormula>
  </rdn>
  <rdn rId="0" localSheetId="34" customView="1" name="Z_57AB6574_63F2_40B5_BA02_4B403D8BA163_.wvu.Cols" hidden="1" oldHidden="1">
    <formula>'Head 060'!$C:$C,'Head 060'!$F:$F</formula>
    <oldFormula>'Head 060'!$C:$C,'Head 060'!$F:$F</oldFormula>
  </rdn>
  <rdn rId="0" localSheetId="35" customView="1" name="Z_57AB6574_63F2_40B5_BA02_4B403D8BA163_.wvu.PrintArea" hidden="1" oldHidden="1">
    <formula>'Head 065'!$A$1:$G$30</formula>
    <oldFormula>'Head 065'!$A$1:$G$30</oldFormula>
  </rdn>
  <rdn rId="0" localSheetId="35" customView="1" name="Z_57AB6574_63F2_40B5_BA02_4B403D8BA163_.wvu.Cols" hidden="1" oldHidden="1">
    <formula>'Head 065'!$C:$C,'Head 065'!$F:$F</formula>
    <oldFormula>'Head 065'!$C:$C,'Head 065'!$F:$F</oldFormula>
  </rdn>
  <rdn rId="0" localSheetId="36" customView="1" name="Z_57AB6574_63F2_40B5_BA02_4B403D8BA163_.wvu.PrintArea" hidden="1" oldHidden="1">
    <formula>'Head 70'!$A$1:$G$11</formula>
    <oldFormula>'Head 70'!$A$1:$G$11</oldFormula>
  </rdn>
  <rdn rId="0" localSheetId="36" customView="1" name="Z_57AB6574_63F2_40B5_BA02_4B403D8BA163_.wvu.Rows" hidden="1" oldHidden="1">
    <formula>'Head 70'!$1:$1</formula>
    <oldFormula>'Head 70'!$1:$1</oldFormula>
  </rdn>
  <rdn rId="0" localSheetId="36" customView="1" name="Z_57AB6574_63F2_40B5_BA02_4B403D8BA163_.wvu.Cols" hidden="1" oldHidden="1">
    <formula>'Head 70'!$C:$C,'Head 70'!$F:$F</formula>
    <oldFormula>'Head 70'!$C:$C,'Head 70'!$F:$F</oldFormula>
  </rdn>
  <rdn rId="0" localSheetId="37" customView="1" name="Z_57AB6574_63F2_40B5_BA02_4B403D8BA163_.wvu.PrintArea" hidden="1" oldHidden="1">
    <formula>'Head 072'!$A$1:$G$9</formula>
    <oldFormula>'Head 072'!$A$1:$G$9</oldFormula>
  </rdn>
  <rdn rId="0" localSheetId="37" customView="1" name="Z_57AB6574_63F2_40B5_BA02_4B403D8BA163_.wvu.Rows" hidden="1" oldHidden="1">
    <formula>'Head 072'!$1:$1</formula>
    <oldFormula>'Head 072'!$1:$1</oldFormula>
  </rdn>
  <rdn rId="0" localSheetId="37" customView="1" name="Z_57AB6574_63F2_40B5_BA02_4B403D8BA163_.wvu.Cols" hidden="1" oldHidden="1">
    <formula>'Head 072'!$C:$C,'Head 072'!$F:$F</formula>
    <oldFormula>'Head 072'!$C:$C,'Head 072'!$F:$F</oldFormula>
  </rdn>
  <rdn rId="0" localSheetId="38" customView="1" name="Z_57AB6574_63F2_40B5_BA02_4B403D8BA163_.wvu.PrintArea" hidden="1" oldHidden="1">
    <formula>'Head 073'!$A$1:$G$30</formula>
    <oldFormula>'Head 073'!$A$1:$G$30</oldFormula>
  </rdn>
  <rdn rId="0" localSheetId="38" customView="1" name="Z_57AB6574_63F2_40B5_BA02_4B403D8BA163_.wvu.PrintTitles" hidden="1" oldHidden="1">
    <formula>'Head 073'!$1:$2</formula>
    <oldFormula>'Head 073'!$1:$2</oldFormula>
  </rdn>
  <rdn rId="0" localSheetId="38" customView="1" name="Z_57AB6574_63F2_40B5_BA02_4B403D8BA163_.wvu.Cols" hidden="1" oldHidden="1">
    <formula>'Head 073'!$C:$C,'Head 073'!$F:$F,'Head 073'!$H:$H</formula>
    <oldFormula>'Head 073'!$C:$C,'Head 073'!$F:$F,'Head 073'!$H:$H</oldFormula>
  </rdn>
  <rdn rId="0" localSheetId="39" customView="1" name="Z_57AB6574_63F2_40B5_BA02_4B403D8BA163_.wvu.PrintArea" hidden="1" oldHidden="1">
    <formula>'Head 074'!$A$1:$G$11</formula>
    <oldFormula>'Head 074'!$A$1:$G$11</oldFormula>
  </rdn>
  <rdn rId="0" localSheetId="39" customView="1" name="Z_57AB6574_63F2_40B5_BA02_4B403D8BA163_.wvu.Rows" hidden="1" oldHidden="1">
    <formula>'Head 074'!$1:$1</formula>
    <oldFormula>'Head 074'!$1:$1</oldFormula>
  </rdn>
  <rdn rId="0" localSheetId="39" customView="1" name="Z_57AB6574_63F2_40B5_BA02_4B403D8BA163_.wvu.Cols" hidden="1" oldHidden="1">
    <formula>'Head 074'!$C:$C,'Head 074'!$F:$F</formula>
    <oldFormula>'Head 074'!$C:$C,'Head 074'!$F:$F</oldFormula>
  </rdn>
  <rdn rId="0" localSheetId="40" customView="1" name="Z_57AB6574_63F2_40B5_BA02_4B403D8BA163_.wvu.PrintArea" hidden="1" oldHidden="1">
    <formula>'Head 007 - Capex'!$A$1:$G$8</formula>
    <oldFormula>'Head 007 - Capex'!$A$1:$G$8</oldFormula>
  </rdn>
  <rdn rId="0" localSheetId="40" customView="1" name="Z_57AB6574_63F2_40B5_BA02_4B403D8BA163_.wvu.Cols" hidden="1" oldHidden="1">
    <formula>'Head 007 - Capex'!$C:$C,'Head 007 - Capex'!$F:$F</formula>
    <oldFormula>'Head 007 - Capex'!$C:$C,'Head 007 - Capex'!$F:$F</oldFormula>
  </rdn>
  <rdn rId="0" localSheetId="41" customView="1" name="Z_57AB6574_63F2_40B5_BA02_4B403D8BA163_.wvu.PrintArea" hidden="1" oldHidden="1">
    <formula>'Head 021 - Capex'!$A$1:$G$14</formula>
    <oldFormula>'Head 021 - Capex'!$A$1:$G$14</oldFormula>
  </rdn>
  <rdn rId="0" localSheetId="41" customView="1" name="Z_57AB6574_63F2_40B5_BA02_4B403D8BA163_.wvu.Rows" hidden="1" oldHidden="1">
    <formula>'Head 021 - Capex'!$1:$1</formula>
    <oldFormula>'Head 021 - Capex'!$1:$1</oldFormula>
  </rdn>
  <rdn rId="0" localSheetId="41" customView="1" name="Z_57AB6574_63F2_40B5_BA02_4B403D8BA163_.wvu.Cols" hidden="1" oldHidden="1">
    <formula>'Head 021 - Capex'!$C:$C,'Head 021 - Capex'!$F:$F</formula>
    <oldFormula>'Head 021 - Capex'!$C:$C,'Head 021 - Capex'!$F:$F</oldFormula>
  </rdn>
  <rdn rId="0" localSheetId="42" customView="1" name="Z_57AB6574_63F2_40B5_BA02_4B403D8BA163_.wvu.PrintArea" hidden="1" oldHidden="1">
    <formula>'Head 023 - Capex'!$A$1:$G$9</formula>
    <oldFormula>'Head 023 - Capex'!$A$1:$G$9</oldFormula>
  </rdn>
  <rdn rId="0" localSheetId="42" customView="1" name="Z_57AB6574_63F2_40B5_BA02_4B403D8BA163_.wvu.Rows" hidden="1" oldHidden="1">
    <formula>'Head 023 - Capex'!$1:$1</formula>
    <oldFormula>'Head 023 - Capex'!$1:$1</oldFormula>
  </rdn>
  <rdn rId="0" localSheetId="42" customView="1" name="Z_57AB6574_63F2_40B5_BA02_4B403D8BA163_.wvu.Cols" hidden="1" oldHidden="1">
    <formula>'Head 023 - Capex'!$C:$C,'Head 023 - Capex'!$F:$F</formula>
    <oldFormula>'Head 023 - Capex'!$C:$C,'Head 023 - Capex'!$F:$F</oldFormula>
  </rdn>
  <rdn rId="0" localSheetId="43" customView="1" name="Z_57AB6574_63F2_40B5_BA02_4B403D8BA163_.wvu.PrintArea" hidden="1" oldHidden="1">
    <formula>'Head 029 - Capex '!$A$1:$I$20</formula>
    <oldFormula>'Head 029 - Capex '!$A$1:$I$20</oldFormula>
  </rdn>
  <rdn rId="0" localSheetId="43" customView="1" name="Z_57AB6574_63F2_40B5_BA02_4B403D8BA163_.wvu.Cols" hidden="1" oldHidden="1">
    <formula>'Head 029 - Capex '!$B:$B,'Head 029 - Capex '!$D:$D,'Head 029 - Capex '!$F:$F,'Head 029 - Capex '!$H:$H</formula>
    <oldFormula>'Head 029 - Capex '!$B:$B,'Head 029 - Capex '!$D:$D,'Head 029 - Capex '!$F:$F,'Head 029 - Capex '!$H:$H</oldFormula>
  </rdn>
  <rdn rId="0" localSheetId="44" customView="1" name="Z_57AB6574_63F2_40B5_BA02_4B403D8BA163_.wvu.PrintArea" hidden="1" oldHidden="1">
    <formula>'Head 032 - Capex'!$A$1:$G$28</formula>
    <oldFormula>'Head 032 - Capex'!$A$1:$G$28</oldFormula>
  </rdn>
  <rdn rId="0" localSheetId="44" customView="1" name="Z_57AB6574_63F2_40B5_BA02_4B403D8BA163_.wvu.PrintTitles" hidden="1" oldHidden="1">
    <formula>'Head 032 - Capex'!$1:$2</formula>
    <oldFormula>'Head 032 - Capex'!$1:$2</oldFormula>
  </rdn>
  <rdn rId="0" localSheetId="44" customView="1" name="Z_57AB6574_63F2_40B5_BA02_4B403D8BA163_.wvu.Cols" hidden="1" oldHidden="1">
    <formula>'Head 032 - Capex'!$C:$C,'Head 032 - Capex'!$F:$F</formula>
    <oldFormula>'Head 032 - Capex'!$C:$C,'Head 032 - Capex'!$F:$F</oldFormula>
  </rdn>
  <rdn rId="0" localSheetId="45" customView="1" name="Z_57AB6574_63F2_40B5_BA02_4B403D8BA163_.wvu.PrintArea" hidden="1" oldHidden="1">
    <formula>'Head 033 - Capex'!$A$1:$G$21</formula>
    <oldFormula>'Head 033 - Capex'!$A$1:$G$21</oldFormula>
  </rdn>
  <rdn rId="0" localSheetId="45" customView="1" name="Z_57AB6574_63F2_40B5_BA02_4B403D8BA163_.wvu.Rows" hidden="1" oldHidden="1">
    <formula>'Head 033 - Capex'!$1:$1</formula>
    <oldFormula>'Head 033 - Capex'!$1:$1</oldFormula>
  </rdn>
  <rdn rId="0" localSheetId="45" customView="1" name="Z_57AB6574_63F2_40B5_BA02_4B403D8BA163_.wvu.Cols" hidden="1" oldHidden="1">
    <formula>'Head 033 - Capex'!$C:$C,'Head 033 - Capex'!$F:$F</formula>
    <oldFormula>'Head 033 - Capex'!$C:$C,'Head 033 - Capex'!$F:$F</oldFormula>
  </rdn>
  <rdn rId="0" localSheetId="46" customView="1" name="Z_57AB6574_63F2_40B5_BA02_4B403D8BA163_.wvu.PrintArea" hidden="1" oldHidden="1">
    <formula>'Head 038 - Capex'!$A$1:$H$19</formula>
    <oldFormula>'Head 038 - Capex'!$A$1:$H$19</oldFormula>
  </rdn>
  <rdn rId="0" localSheetId="46" customView="1" name="Z_57AB6574_63F2_40B5_BA02_4B403D8BA163_.wvu.Rows" hidden="1" oldHidden="1">
    <formula>'Head 038 - Capex'!$1:$1</formula>
    <oldFormula>'Head 038 - Capex'!$1:$1</oldFormula>
  </rdn>
  <rdn rId="0" localSheetId="46" customView="1" name="Z_57AB6574_63F2_40B5_BA02_4B403D8BA163_.wvu.Cols" hidden="1" oldHidden="1">
    <formula>'Head 038 - Capex'!$B:$B,'Head 038 - Capex'!$D:$D,'Head 038 - Capex'!$G:$G</formula>
    <oldFormula>'Head 038 - Capex'!$B:$B,'Head 038 - Capex'!$D:$D,'Head 038 - Capex'!$G:$G</oldFormula>
  </rdn>
  <rdn rId="0" localSheetId="47" customView="1" name="Z_57AB6574_63F2_40B5_BA02_4B403D8BA163_.wvu.PrintArea" hidden="1" oldHidden="1">
    <formula>'Head 040 - Capex'!$A$1:$G$10</formula>
    <oldFormula>'Head 040 - Capex'!$A$1:$G$10</oldFormula>
  </rdn>
  <rdn rId="0" localSheetId="47" customView="1" name="Z_57AB6574_63F2_40B5_BA02_4B403D8BA163_.wvu.Cols" hidden="1" oldHidden="1">
    <formula>'Head 040 - Capex'!$C:$C,'Head 040 - Capex'!$F:$F</formula>
    <oldFormula>'Head 040 - Capex'!$C:$C,'Head 040 - Capex'!$F:$F</oldFormula>
  </rdn>
  <rdn rId="0" localSheetId="48" customView="1" name="Z_57AB6574_63F2_40B5_BA02_4B403D8BA163_.wvu.PrintArea" hidden="1" oldHidden="1">
    <formula>'Head 056 - Capex'!$A$1:$G$16</formula>
    <oldFormula>'Head 056 - Capex'!$A$1:$G$16</oldFormula>
  </rdn>
  <rdn rId="0" localSheetId="48" customView="1" name="Z_57AB6574_63F2_40B5_BA02_4B403D8BA163_.wvu.Rows" hidden="1" oldHidden="1">
    <formula>'Head 056 - Capex'!$18:$67</formula>
    <oldFormula>'Head 056 - Capex'!$18:$67</oldFormula>
  </rdn>
  <rdn rId="0" localSheetId="48" customView="1" name="Z_57AB6574_63F2_40B5_BA02_4B403D8BA163_.wvu.Cols" hidden="1" oldHidden="1">
    <formula>'Head 056 - Capex'!$C:$C,'Head 056 - Capex'!$F:$F</formula>
    <oldFormula>'Head 056 - Capex'!$C:$C,'Head 056 - Capex'!$F:$F</oldFormula>
  </rdn>
  <rdn rId="0" localSheetId="49" customView="1" name="Z_57AB6574_63F2_40B5_BA02_4B403D8BA163_.wvu.PrintArea" hidden="1" oldHidden="1">
    <formula>'Head 073 - Capex'!$A$1:$G$14</formula>
    <oldFormula>'Head 073 - Capex'!$A$1:$G$14</oldFormula>
  </rdn>
  <rdn rId="0" localSheetId="49" customView="1" name="Z_57AB6574_63F2_40B5_BA02_4B403D8BA163_.wvu.Rows" hidden="1" oldHidden="1">
    <formula>'Head 073 - Capex'!$1:$1</formula>
    <oldFormula>'Head 073 - Capex'!$1:$1</oldFormula>
  </rdn>
  <rdn rId="0" localSheetId="49" customView="1" name="Z_57AB6574_63F2_40B5_BA02_4B403D8BA163_.wvu.Cols" hidden="1" oldHidden="1">
    <formula>'Head 073 - Capex'!$C:$C,'Head 073 - Capex'!$F:$F,'Head 073 - Capex'!$H:$H</formula>
    <oldFormula>'Head 073 - Capex'!$C:$C,'Head 073 - Capex'!$F:$F,'Head 073 - Capex'!$H:$H</oldFormula>
  </rdn>
  <rdn rId="0" localSheetId="50" customView="1" name="Z_57AB6574_63F2_40B5_BA02_4B403D8BA163_.wvu.PrintArea" hidden="1" oldHidden="1">
    <formula>AMMC!$A$1:$G$27</formula>
    <oldFormula>AMMC!$A$1:$G$27</oldFormula>
  </rdn>
  <rdn rId="0" localSheetId="50" customView="1" name="Z_57AB6574_63F2_40B5_BA02_4B403D8BA163_.wvu.PrintTitles" hidden="1" oldHidden="1">
    <formula>AMMC!$1:$2</formula>
    <oldFormula>AMMC!$1:$2</oldFormula>
  </rdn>
  <rdn rId="0" localSheetId="50" customView="1" name="Z_57AB6574_63F2_40B5_BA02_4B403D8BA163_.wvu.Cols" hidden="1" oldHidden="1">
    <formula>AMMC!$C:$C,AMMC!$F:$F</formula>
    <oldFormula>AMMC!$C:$C,AMMC!$F:$F</oldFormula>
  </rdn>
  <rdn rId="0" localSheetId="51" customView="1" name="Z_57AB6574_63F2_40B5_BA02_4B403D8BA163_.wvu.PrintArea" hidden="1" oldHidden="1">
    <formula>'Broadcasting Corp.'!$A$1:$G$52</formula>
    <oldFormula>'Broadcasting Corp.'!$A$1:$G$52</oldFormula>
  </rdn>
  <rdn rId="0" localSheetId="51" customView="1" name="Z_57AB6574_63F2_40B5_BA02_4B403D8BA163_.wvu.PrintTitles" hidden="1" oldHidden="1">
    <formula>'Broadcasting Corp.'!$1:$2</formula>
    <oldFormula>'Broadcasting Corp.'!$1:$2</oldFormula>
  </rdn>
  <rdn rId="0" localSheetId="51" customView="1" name="Z_57AB6574_63F2_40B5_BA02_4B403D8BA163_.wvu.Cols" hidden="1" oldHidden="1">
    <formula>'Broadcasting Corp.'!$C:$C,'Broadcasting Corp.'!$F:$F</formula>
    <oldFormula>'Broadcasting Corp.'!$C:$C,'Broadcasting Corp.'!$F:$F</oldFormula>
  </rdn>
  <rdn rId="0" localSheetId="52" customView="1" name="Z_57AB6574_63F2_40B5_BA02_4B403D8BA163_.wvu.PrintArea" hidden="1" oldHidden="1">
    <formula>DPMR!$A$1:$G$22</formula>
    <oldFormula>DPMR!$A$1:$G$22</oldFormula>
  </rdn>
  <rdn rId="0" localSheetId="52" customView="1" name="Z_57AB6574_63F2_40B5_BA02_4B403D8BA163_.wvu.Rows" hidden="1" oldHidden="1">
    <formula>DPMR!$1:$1</formula>
    <oldFormula>DPMR!$1:$1</oldFormula>
  </rdn>
  <rdn rId="0" localSheetId="52" customView="1" name="Z_57AB6574_63F2_40B5_BA02_4B403D8BA163_.wvu.Cols" hidden="1" oldHidden="1">
    <formula>DPMR!$C:$C,DPMR!$F:$F</formula>
    <oldFormula>DPMR!$C:$C,DPMR!$F:$F</oldFormula>
  </rdn>
  <rdn rId="0" localSheetId="53" customView="1" name="Z_57AB6574_63F2_40B5_BA02_4B403D8BA163_.wvu.PrintArea" hidden="1" oldHidden="1">
    <formula>DRA!$A$1:$G$627</formula>
    <oldFormula>DRA!$A$1:$G$627</oldFormula>
  </rdn>
  <rdn rId="0" localSheetId="53" customView="1" name="Z_57AB6574_63F2_40B5_BA02_4B403D8BA163_.wvu.PrintTitles" hidden="1" oldHidden="1">
    <formula>DRA!$1:$2</formula>
    <oldFormula>DRA!$1:$2</oldFormula>
  </rdn>
  <rdn rId="0" localSheetId="53" customView="1" name="Z_57AB6574_63F2_40B5_BA02_4B403D8BA163_.wvu.Cols" hidden="1" oldHidden="1">
    <formula>DRA!$C:$C,DRA!$F:$F</formula>
    <oldFormula>DRA!$C:$C,DRA!$F:$F</oldFormula>
  </rdn>
  <rdn rId="0" localSheetId="53" customView="1" name="Z_57AB6574_63F2_40B5_BA02_4B403D8BA163_.wvu.FilterData" hidden="1" oldHidden="1">
    <formula>DRA!$A$1:$G$626</formula>
    <oldFormula>DRA!$A$1:$G$626</oldFormula>
  </rdn>
  <rdn rId="0" localSheetId="54" customView="1" name="Z_57AB6574_63F2_40B5_BA02_4B403D8BA163_.wvu.PrintArea" hidden="1" oldHidden="1">
    <formula>NHIA!$A$1:$G$13</formula>
    <oldFormula>NHIA!$A$1:$G$13</oldFormula>
  </rdn>
  <rdn rId="0" localSheetId="54" customView="1" name="Z_57AB6574_63F2_40B5_BA02_4B403D8BA163_.wvu.Rows" hidden="1" oldHidden="1">
    <formula>NHIA!$1:$1</formula>
    <oldFormula>NHIA!$1:$1</oldFormula>
  </rdn>
  <rdn rId="0" localSheetId="54" customView="1" name="Z_57AB6574_63F2_40B5_BA02_4B403D8BA163_.wvu.Cols" hidden="1" oldHidden="1">
    <formula>NHIA!$C:$C,NHIA!$F:$F</formula>
    <oldFormula>NHIA!$C:$C,NHIA!$F:$F</oldFormula>
  </rdn>
  <rdn rId="0" localSheetId="55" customView="1" name="Z_57AB6574_63F2_40B5_BA02_4B403D8BA163_.wvu.PrintArea" hidden="1" oldHidden="1">
    <formula>NSA!$A$1:$G$13</formula>
    <oldFormula>NSA!$A$1:$G$13</oldFormula>
  </rdn>
  <rdn rId="0" localSheetId="55" customView="1" name="Z_57AB6574_63F2_40B5_BA02_4B403D8BA163_.wvu.Rows" hidden="1" oldHidden="1">
    <formula>NSA!$1:$1</formula>
    <oldFormula>NSA!$1:$1</oldFormula>
  </rdn>
  <rdn rId="0" localSheetId="55" customView="1" name="Z_57AB6574_63F2_40B5_BA02_4B403D8BA163_.wvu.Cols" hidden="1" oldHidden="1">
    <formula>NSA!$C:$C,NSA!$F:$F</formula>
    <oldFormula>NSA!$C:$C,NSA!$F:$F</oldFormula>
  </rdn>
  <rdn rId="0" localSheetId="56" customView="1" name="Z_57AB6574_63F2_40B5_BA02_4B403D8BA163_.wvu.PrintArea" hidden="1" oldHidden="1">
    <formula>'UB '!$A$1:$G$325</formula>
    <oldFormula>'UB '!$A$1:$G$325</oldFormula>
  </rdn>
  <rdn rId="0" localSheetId="56" customView="1" name="Z_57AB6574_63F2_40B5_BA02_4B403D8BA163_.wvu.PrintTitles" hidden="1" oldHidden="1">
    <formula>'UB '!$1:$2</formula>
    <oldFormula>'UB '!$1:$2</oldFormula>
  </rdn>
  <rdn rId="0" localSheetId="56" customView="1" name="Z_57AB6574_63F2_40B5_BA02_4B403D8BA163_.wvu.Cols" hidden="1" oldHidden="1">
    <formula>'UB '!$C:$C,'UB '!$F:$F</formula>
    <oldFormula>'UB '!$C:$C,'UB '!$F:$F</oldFormula>
  </rdn>
  <rdn rId="0" localSheetId="56" customView="1" name="Z_57AB6574_63F2_40B5_BA02_4B403D8BA163_.wvu.FilterData" hidden="1" oldHidden="1">
    <formula>'UB '!$A$1:$G$325</formula>
    <oldFormula>'UB '!$A$1:$G$325</oldFormula>
  </rdn>
  <rdn rId="0" localSheetId="57" customView="1" name="Z_57AB6574_63F2_40B5_BA02_4B403D8BA163_.wvu.PrintArea" hidden="1" oldHidden="1">
    <formula>BTVI!$A$1:$G$31</formula>
    <oldFormula>BTVI!$A$1:$G$31</oldFormula>
  </rdn>
  <rdn rId="0" localSheetId="57" customView="1" name="Z_57AB6574_63F2_40B5_BA02_4B403D8BA163_.wvu.PrintTitles" hidden="1" oldHidden="1">
    <formula>BTVI!$1:$2</formula>
    <oldFormula>BTVI!$1:$2</oldFormula>
  </rdn>
  <rdn rId="0" localSheetId="57" customView="1" name="Z_57AB6574_63F2_40B5_BA02_4B403D8BA163_.wvu.Cols" hidden="1" oldHidden="1">
    <formula>BTVI!$C:$C,BTVI!$F:$F</formula>
    <oldFormula>BTVI!$C:$C,BTVI!$F:$F</oldFormula>
  </rdn>
  <rdn rId="0" localSheetId="58" customView="1" name="Z_57AB6574_63F2_40B5_BA02_4B403D8BA163_.wvu.PrintArea" hidden="1" oldHidden="1">
    <formula>BAIC!$A$1:$G$24</formula>
    <oldFormula>BAIC!$A$1:$G$24</oldFormula>
  </rdn>
  <rdn rId="0" localSheetId="58" customView="1" name="Z_57AB6574_63F2_40B5_BA02_4B403D8BA163_.wvu.Rows" hidden="1" oldHidden="1">
    <formula>BAIC!$1:$1</formula>
    <oldFormula>BAIC!$1:$1</oldFormula>
  </rdn>
  <rdn rId="0" localSheetId="58" customView="1" name="Z_57AB6574_63F2_40B5_BA02_4B403D8BA163_.wvu.Cols" hidden="1" oldHidden="1">
    <formula>BAIC!$C:$C,BAIC!$F:$F</formula>
    <oldFormula>BAIC!$C:$C,BAIC!$F:$F</oldFormula>
  </rdn>
  <rdn rId="0" localSheetId="59" customView="1" name="Z_57AB6574_63F2_40B5_BA02_4B403D8BA163_.wvu.PrintArea" hidden="1" oldHidden="1">
    <formula>NFS!$A$1:$G$88</formula>
    <oldFormula>NFS!$A$1:$G$88</oldFormula>
  </rdn>
  <rdn rId="0" localSheetId="59" customView="1" name="Z_57AB6574_63F2_40B5_BA02_4B403D8BA163_.wvu.PrintTitles" hidden="1" oldHidden="1">
    <formula>NFS!$1:$2</formula>
    <oldFormula>NFS!$1:$2</oldFormula>
  </rdn>
  <rdn rId="0" localSheetId="59" customView="1" name="Z_57AB6574_63F2_40B5_BA02_4B403D8BA163_.wvu.Cols" hidden="1" oldHidden="1">
    <formula>NFS!$C:$C,NFS!$F:$F</formula>
    <oldFormula>NFS!$C:$C,NFS!$F:$F</oldFormula>
  </rdn>
  <rdn rId="0" localSheetId="60" customView="1" name="Z_57AB6574_63F2_40B5_BA02_4B403D8BA163_.wvu.PrintArea" hidden="1" oldHidden="1">
    <formula>'Hotel Corp.'!$A$1:$G$10</formula>
    <oldFormula>'Hotel Corp.'!$A$1:$G$10</oldFormula>
  </rdn>
  <rdn rId="0" localSheetId="60" customView="1" name="Z_57AB6574_63F2_40B5_BA02_4B403D8BA163_.wvu.Rows" hidden="1" oldHidden="1">
    <formula>'Hotel Corp.'!$1:$1</formula>
    <oldFormula>'Hotel Corp.'!$1:$1</oldFormula>
  </rdn>
  <rdn rId="0" localSheetId="60" customView="1" name="Z_57AB6574_63F2_40B5_BA02_4B403D8BA163_.wvu.Cols" hidden="1" oldHidden="1">
    <formula>'Hotel Corp.'!$C:$C,'Hotel Corp.'!$F:$F</formula>
    <oldFormula>'Hotel Corp.'!$C:$C,'Hotel Corp.'!$F:$F</oldFormula>
  </rdn>
  <rdn rId="0" localSheetId="61" customView="1" name="Z_57AB6574_63F2_40B5_BA02_4B403D8BA163_.wvu.PrintArea" hidden="1" oldHidden="1">
    <formula>'Straw Market Auth.'!$A$1:$G$64</formula>
    <oldFormula>'Straw Market Auth.'!$A$1:$G$64</oldFormula>
  </rdn>
  <rdn rId="0" localSheetId="61" customView="1" name="Z_57AB6574_63F2_40B5_BA02_4B403D8BA163_.wvu.PrintTitles" hidden="1" oldHidden="1">
    <formula>'Straw Market Auth.'!$1:$2</formula>
    <oldFormula>'Straw Market Auth.'!$1:$2</oldFormula>
  </rdn>
  <rdn rId="0" localSheetId="61" customView="1" name="Z_57AB6574_63F2_40B5_BA02_4B403D8BA163_.wvu.Cols" hidden="1" oldHidden="1">
    <formula>'Straw Market Auth.'!$C:$C,'Straw Market Auth.'!$F:$F</formula>
    <oldFormula>'Straw Market Auth.'!$C:$C,'Straw Market Auth.'!$F:$F</oldFormula>
  </rdn>
  <rdn rId="0" localSheetId="62" customView="1" name="Z_57AB6574_63F2_40B5_BA02_4B403D8BA163_.wvu.PrintArea" hidden="1" oldHidden="1">
    <formula>Bahamasair!$A$1:$G$216</formula>
    <oldFormula>Bahamasair!$A$1:$G$216</oldFormula>
  </rdn>
  <rdn rId="0" localSheetId="62" customView="1" name="Z_57AB6574_63F2_40B5_BA02_4B403D8BA163_.wvu.PrintTitles" hidden="1" oldHidden="1">
    <formula>Bahamasair!$1:$2</formula>
    <oldFormula>Bahamasair!$1:$2</oldFormula>
  </rdn>
  <rdn rId="0" localSheetId="62" customView="1" name="Z_57AB6574_63F2_40B5_BA02_4B403D8BA163_.wvu.Cols" hidden="1" oldHidden="1">
    <formula>Bahamasair!$C:$C,Bahamasair!$F:$F</formula>
    <oldFormula>Bahamasair!$C:$C,Bahamasair!$F:$F</oldFormula>
  </rdn>
  <rdn rId="0" localSheetId="63" customView="1" name="Z_57AB6574_63F2_40B5_BA02_4B403D8BA163_.wvu.PrintArea" hidden="1" oldHidden="1">
    <formula>BAMSI!$A$1:$G$21</formula>
    <oldFormula>BAMSI!$A$1:$G$21</oldFormula>
  </rdn>
  <rdn rId="0" localSheetId="63" customView="1" name="Z_57AB6574_63F2_40B5_BA02_4B403D8BA163_.wvu.Rows" hidden="1" oldHidden="1">
    <formula>BAMSI!$1:$1</formula>
    <oldFormula>BAMSI!$1:$1</oldFormula>
  </rdn>
  <rdn rId="0" localSheetId="63" customView="1" name="Z_57AB6574_63F2_40B5_BA02_4B403D8BA163_.wvu.Cols" hidden="1" oldHidden="1">
    <formula>BAMSI!$C:$C,BAMSI!$F:$F</formula>
    <oldFormula>BAMSI!$C:$C,BAMSI!$F:$F</oldFormula>
  </rdn>
  <rdn rId="0" localSheetId="64" customView="1" name="Z_57AB6574_63F2_40B5_BA02_4B403D8BA163_.wvu.PrintArea" hidden="1" oldHidden="1">
    <formula>BPPBA!$A$1:$G$12</formula>
    <oldFormula>BPPBA!$A$1:$G$12</oldFormula>
  </rdn>
  <rdn rId="0" localSheetId="64" customView="1" name="Z_57AB6574_63F2_40B5_BA02_4B403D8BA163_.wvu.Rows" hidden="1" oldHidden="1">
    <formula>BPPBA!$1:$1</formula>
    <oldFormula>BPPBA!$1:$1</oldFormula>
  </rdn>
  <rdn rId="0" localSheetId="64" customView="1" name="Z_57AB6574_63F2_40B5_BA02_4B403D8BA163_.wvu.Cols" hidden="1" oldHidden="1">
    <formula>BPPBA!$C:$C,BPPBA!$F:$F</formula>
    <oldFormula>BPPBA!$C:$C,BPPBA!$F:$F</oldFormula>
  </rdn>
  <rdn rId="0" localSheetId="65" customView="1" name="Z_57AB6574_63F2_40B5_BA02_4B403D8BA163_.wvu.PrintArea" hidden="1" oldHidden="1">
    <formula>PHA!$A$1:$G$35</formula>
    <oldFormula>PHA!$A$1:$G$35</oldFormula>
  </rdn>
  <rdn rId="0" localSheetId="65" customView="1" name="Z_57AB6574_63F2_40B5_BA02_4B403D8BA163_.wvu.Rows" hidden="1" oldHidden="1">
    <formula>PHA!$1:$1</formula>
    <oldFormula>PHA!$1:$1</oldFormula>
  </rdn>
  <rdn rId="0" localSheetId="65" customView="1" name="Z_57AB6574_63F2_40B5_BA02_4B403D8BA163_.wvu.Cols" hidden="1" oldHidden="1">
    <formula>PHA!$C:$C,PHA!$F:$F</formula>
    <oldFormula>PHA!$C:$C,PHA!$F:$F</oldFormula>
  </rdn>
  <rdn rId="0" localSheetId="66" customView="1" name="Z_57AB6574_63F2_40B5_BA02_4B403D8BA163_.wvu.PrintArea" hidden="1" oldHidden="1">
    <formula>'Airport Authority'!$A$1:$G$51</formula>
    <oldFormula>'Airport Authority'!$A$1:$G$51</oldFormula>
  </rdn>
  <rdn rId="0" localSheetId="66" customView="1" name="Z_57AB6574_63F2_40B5_BA02_4B403D8BA163_.wvu.PrintTitles" hidden="1" oldHidden="1">
    <formula>'Airport Authority'!$1:$2</formula>
    <oldFormula>'Airport Authority'!$1:$2</oldFormula>
  </rdn>
  <rdn rId="0" localSheetId="66" customView="1" name="Z_57AB6574_63F2_40B5_BA02_4B403D8BA163_.wvu.Cols" hidden="1" oldHidden="1">
    <formula>'Airport Authority'!$C:$C,'Airport Authority'!$F:$F</formula>
    <oldFormula>'Airport Authority'!$C:$C,'Airport Authority'!$F:$F</oldFormula>
  </rdn>
  <rdn rId="0" localSheetId="67" customView="1" name="Z_57AB6574_63F2_40B5_BA02_4B403D8BA163_.wvu.PrintArea" hidden="1" oldHidden="1">
    <formula>WSC!$A$1:$G$12</formula>
    <oldFormula>WSC!$A$1:$G$12</oldFormula>
  </rdn>
  <rdn rId="0" localSheetId="67" customView="1" name="Z_57AB6574_63F2_40B5_BA02_4B403D8BA163_.wvu.Rows" hidden="1" oldHidden="1">
    <formula>WSC!$1:$1</formula>
    <oldFormula>WSC!$1:$1</oldFormula>
  </rdn>
  <rdn rId="0" localSheetId="67" customView="1" name="Z_57AB6574_63F2_40B5_BA02_4B403D8BA163_.wvu.Cols" hidden="1" oldHidden="1">
    <formula>WSC!$C:$C,WSC!$F:$F</formula>
    <oldFormula>WSC!$C:$C,WSC!$F:$F</oldFormula>
  </rdn>
  <rcv guid="{57AB6574-63F2-40B5-BA02-4B403D8BA163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5" sqref="A1:XFD1048576" start="0" length="2147483647">
    <dxf>
      <font>
        <name val="Calibri"/>
        <scheme val="minor"/>
      </font>
    </dxf>
  </rfmt>
  <rfmt sheetId="25" sqref="A1:XFD1048576" start="0" length="2147483647">
    <dxf>
      <font>
        <sz val="11"/>
      </font>
    </dxf>
  </rfmt>
  <rfmt sheetId="25" sqref="A1:XFD1048576" start="0" length="2147483647">
    <dxf>
      <font>
        <sz val="10"/>
      </font>
    </dxf>
  </rfmt>
  <rfmt sheetId="25" sqref="A9:XFD9">
    <dxf>
      <fill>
        <patternFill patternType="solid">
          <bgColor rgb="FFFFFF00"/>
        </patternFill>
      </fill>
    </dxf>
  </rfmt>
  <rcc rId="406" sId="25">
    <nc r="I9" t="inlineStr">
      <is>
        <t>Personal info</t>
      </is>
    </nc>
  </rcc>
  <rfmt sheetId="26" sqref="A8:XFD9">
    <dxf>
      <fill>
        <patternFill patternType="solid">
          <bgColor rgb="FFFFFF00"/>
        </patternFill>
      </fill>
    </dxf>
  </rfmt>
  <rcc rId="407" sId="26">
    <nc r="H8" t="inlineStr">
      <is>
        <t>Repeated item</t>
      </is>
    </nc>
  </rcc>
  <rfmt sheetId="26" sqref="A1:XFD1048576" start="0" length="2147483647">
    <dxf>
      <font>
        <name val="Calibri"/>
        <scheme val="minor"/>
      </font>
    </dxf>
  </rfmt>
  <rfmt sheetId="26" sqref="A1:XFD1048576" start="0" length="2147483647">
    <dxf>
      <font>
        <sz val="11"/>
      </font>
    </dxf>
  </rfmt>
  <rfmt sheetId="26" sqref="A1:XFD1048576" start="0" length="2147483647">
    <dxf>
      <font>
        <sz val="10"/>
      </font>
    </dxf>
  </rfmt>
  <rfmt sheetId="26" sqref="A10:XFD10">
    <dxf>
      <fill>
        <patternFill patternType="solid">
          <bgColor rgb="FFFFFF00"/>
        </patternFill>
      </fill>
    </dxf>
  </rfmt>
  <rcc rId="408" sId="26">
    <nc r="H10" t="inlineStr">
      <is>
        <t>No description</t>
      </is>
    </nc>
  </rcc>
  <rcc rId="409" sId="26" odxf="1" dxf="1">
    <nc r="H13" t="inlineStr">
      <is>
        <t>No description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26" sqref="A13:XFD13">
    <dxf>
      <fill>
        <patternFill>
          <bgColor rgb="FFFFFF00"/>
        </patternFill>
      </fill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7" sqref="A15:XFD15">
    <dxf>
      <fill>
        <patternFill patternType="solid">
          <bgColor rgb="FFFFFF00"/>
        </patternFill>
      </fill>
    </dxf>
  </rfmt>
  <rcc rId="410" sId="27">
    <nc r="H15" t="inlineStr">
      <is>
        <t>No description</t>
      </is>
    </nc>
  </rcc>
  <rfmt sheetId="27" sqref="A1:XFD1048576" start="0" length="2147483647">
    <dxf>
      <font>
        <name val="Calibri"/>
        <scheme val="minor"/>
      </font>
    </dxf>
  </rfmt>
  <rfmt sheetId="27" sqref="A1:XFD1048576" start="0" length="2147483647">
    <dxf>
      <font>
        <sz val="11"/>
      </font>
    </dxf>
  </rfmt>
  <rfmt sheetId="27" sqref="A1:XFD1048576" start="0" length="2147483647">
    <dxf>
      <font>
        <sz val="10"/>
      </font>
    </dxf>
  </rfmt>
  <rfmt sheetId="28" sqref="A1:XFD1048576" start="0" length="2147483647">
    <dxf>
      <font>
        <name val="Calibri"/>
        <scheme val="minor"/>
      </font>
    </dxf>
  </rfmt>
  <rfmt sheetId="28" sqref="A1:XFD1048576" start="0" length="2147483647">
    <dxf>
      <font>
        <sz val="11"/>
      </font>
    </dxf>
  </rfmt>
  <rfmt sheetId="28" sqref="A1:XFD1048576" start="0" length="2147483647">
    <dxf>
      <font>
        <sz val="10"/>
      </font>
    </dxf>
  </rfmt>
  <rfmt sheetId="29" sqref="A1:XFD1048576" start="0" length="2147483647">
    <dxf>
      <font>
        <name val="Calibri"/>
        <scheme val="minor"/>
      </font>
    </dxf>
  </rfmt>
  <rfmt sheetId="29" sqref="A1:XFD1048576" start="0" length="2147483647">
    <dxf>
      <font>
        <sz val="11"/>
      </font>
    </dxf>
  </rfmt>
  <rfmt sheetId="29" sqref="A1:XFD1048576" start="0" length="2147483647">
    <dxf>
      <font>
        <sz val="10"/>
      </font>
    </dxf>
  </rfmt>
  <rfmt sheetId="30" sqref="A1:XFD1048576" start="0" length="2147483647">
    <dxf>
      <font>
        <name val="Calibri"/>
        <scheme val="minor"/>
      </font>
    </dxf>
  </rfmt>
  <rfmt sheetId="30" sqref="A1:XFD1048576" start="0" length="2147483647">
    <dxf>
      <font>
        <sz val="11"/>
      </font>
    </dxf>
  </rfmt>
  <rfmt sheetId="30" sqref="A1:XFD1048576" start="0" length="2147483647">
    <dxf>
      <font>
        <sz val="10"/>
      </font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1" sqref="A1:XFD1048576" start="0" length="2147483647">
    <dxf>
      <font>
        <name val="Calibri"/>
        <scheme val="minor"/>
      </font>
    </dxf>
  </rfmt>
  <rfmt sheetId="31" sqref="A1:XFD1048576" start="0" length="2147483647">
    <dxf>
      <font>
        <sz val="11"/>
      </font>
    </dxf>
  </rfmt>
  <rfmt sheetId="31" sqref="A1:XFD1048576" start="0" length="2147483647">
    <dxf>
      <font>
        <sz val="10"/>
      </font>
    </dxf>
  </rfmt>
  <rfmt sheetId="31" sqref="A22:XFD23">
    <dxf>
      <fill>
        <patternFill patternType="solid">
          <bgColor rgb="FFFFFF00"/>
        </patternFill>
      </fill>
    </dxf>
  </rfmt>
  <rcc rId="411" sId="31">
    <nc r="H22" t="inlineStr">
      <is>
        <t>Repeated item</t>
      </is>
    </nc>
  </rcc>
  <rfmt sheetId="32" sqref="A1:XFD1048576" start="0" length="2147483647">
    <dxf>
      <font>
        <name val="Calibri"/>
        <scheme val="minor"/>
      </font>
    </dxf>
  </rfmt>
  <rfmt sheetId="32" sqref="A1:XFD1048576" start="0" length="2147483647">
    <dxf>
      <font>
        <sz val="11"/>
      </font>
    </dxf>
  </rfmt>
  <rfmt sheetId="32" sqref="A1:XFD1048576" start="0" length="2147483647">
    <dxf>
      <font>
        <sz val="10"/>
      </font>
    </dxf>
  </rfmt>
  <rfmt sheetId="32" sqref="A10:XFD10">
    <dxf>
      <fill>
        <patternFill patternType="solid">
          <bgColor rgb="FFFFFF00"/>
        </patternFill>
      </fill>
    </dxf>
  </rfmt>
  <rcc rId="412" sId="32">
    <nc r="H10" t="inlineStr">
      <is>
        <t>Repeated items</t>
      </is>
    </nc>
  </rcc>
  <rfmt sheetId="32" sqref="A24:XFD24">
    <dxf>
      <fill>
        <patternFill patternType="solid">
          <bgColor rgb="FFFFFF00"/>
        </patternFill>
      </fill>
    </dxf>
  </rfmt>
  <rfmt sheetId="32" sqref="A1:XFD1048576" start="0" length="2147483647">
    <dxf>
      <font/>
    </dxf>
  </rfmt>
  <rfmt sheetId="33" sqref="A1:XFD1048576" start="0" length="2147483647">
    <dxf>
      <font>
        <name val="Calibri"/>
        <scheme val="minor"/>
      </font>
    </dxf>
  </rfmt>
  <rfmt sheetId="33" sqref="A1:XFD1048576" start="0" length="2147483647">
    <dxf>
      <font>
        <sz val="11"/>
      </font>
    </dxf>
  </rfmt>
  <rfmt sheetId="33" sqref="A1:XFD1048576" start="0" length="2147483647">
    <dxf>
      <font>
        <sz val="10"/>
      </font>
    </dxf>
  </rfmt>
  <rfmt sheetId="33" sqref="A25:XFD25 A27:XFD27">
    <dxf>
      <fill>
        <patternFill patternType="solid">
          <bgColor rgb="FFFFFF00"/>
        </patternFill>
      </fill>
    </dxf>
  </rfmt>
  <rcc rId="413" sId="33">
    <nc r="H25" t="inlineStr">
      <is>
        <t>Repeated items</t>
      </is>
    </nc>
  </rcc>
  <rfmt sheetId="34" sqref="A1:XFD1048576" start="0" length="2147483647">
    <dxf>
      <font>
        <name val="Calibri"/>
        <scheme val="minor"/>
      </font>
    </dxf>
  </rfmt>
  <rfmt sheetId="34" sqref="A1:XFD1048576" start="0" length="2147483647">
    <dxf>
      <font>
        <sz val="11"/>
      </font>
    </dxf>
  </rfmt>
  <rfmt sheetId="34" sqref="A1:XFD1048576" start="0" length="2147483647">
    <dxf>
      <font>
        <sz val="10"/>
      </font>
    </dxf>
  </rfmt>
  <rfmt sheetId="35" sqref="A1:XFD1048576" start="0" length="2147483647">
    <dxf>
      <font>
        <name val="Calibri"/>
        <scheme val="minor"/>
      </font>
    </dxf>
  </rfmt>
  <rfmt sheetId="35" sqref="A1:XFD1048576" start="0" length="2147483647">
    <dxf>
      <font>
        <sz val="12"/>
      </font>
    </dxf>
  </rfmt>
  <rfmt sheetId="35" sqref="A1:XFD1048576" start="0" length="2147483647">
    <dxf>
      <font>
        <sz val="11"/>
      </font>
    </dxf>
  </rfmt>
  <rfmt sheetId="35" sqref="A1:XFD1048576" start="0" length="2147483647">
    <dxf>
      <font>
        <sz val="10"/>
      </font>
    </dxf>
  </rfmt>
  <rfmt sheetId="36" sqref="A1:XFD1048576" start="0" length="2147483647">
    <dxf>
      <font>
        <name val="Calibri"/>
        <scheme val="minor"/>
      </font>
    </dxf>
  </rfmt>
  <rfmt sheetId="36" sqref="A1:XFD1048576" start="0" length="2147483647">
    <dxf>
      <font>
        <sz val="11"/>
      </font>
    </dxf>
  </rfmt>
  <rfmt sheetId="36" sqref="A1:XFD1048576" start="0" length="2147483647">
    <dxf>
      <font>
        <sz val="10"/>
      </font>
    </dxf>
  </rfmt>
  <rfmt sheetId="37" sqref="A1:XFD1048576" start="0" length="2147483647">
    <dxf>
      <font>
        <name val="Calibri"/>
        <scheme val="minor"/>
      </font>
    </dxf>
  </rfmt>
  <rfmt sheetId="37" sqref="A1:XFD1048576" start="0" length="2147483647">
    <dxf>
      <font>
        <sz val="11"/>
      </font>
    </dxf>
  </rfmt>
  <rfmt sheetId="37" sqref="A1:XFD1048576" start="0" length="2147483647">
    <dxf>
      <font>
        <sz val="10"/>
      </font>
    </dxf>
  </rfmt>
  <rfmt sheetId="38" sqref="A1:XFD1048576" start="0" length="2147483647">
    <dxf>
      <font>
        <name val="Calibri"/>
        <scheme val="minor"/>
      </font>
    </dxf>
  </rfmt>
  <rfmt sheetId="38" sqref="A1:XFD1048576" start="0" length="2147483647">
    <dxf>
      <font>
        <sz val="11"/>
      </font>
    </dxf>
  </rfmt>
  <rfmt sheetId="38" sqref="A1:XFD1048576" start="0" length="2147483647">
    <dxf>
      <font>
        <sz val="10"/>
      </font>
    </dxf>
  </rfmt>
  <rfmt sheetId="38" sqref="A11:XFD11 A14:XFD14">
    <dxf>
      <fill>
        <patternFill patternType="solid">
          <bgColor rgb="FFFFFF00"/>
        </patternFill>
      </fill>
    </dxf>
  </rfmt>
  <rcc rId="414" sId="38" xfDxf="1" dxf="1">
    <nc r="I11" t="inlineStr">
      <is>
        <t>Repeated items</t>
      </is>
    </nc>
    <ndxf>
      <font>
        <sz val="10"/>
      </font>
      <fill>
        <patternFill patternType="solid">
          <bgColor rgb="FFFFFF00"/>
        </patternFill>
      </fill>
      <alignment horizontal="left" readingOrder="0"/>
    </ndxf>
  </rcc>
  <rfmt sheetId="39" sqref="A1:XFD1048576" start="0" length="2147483647">
    <dxf>
      <font>
        <name val="Calibri"/>
        <scheme val="minor"/>
      </font>
    </dxf>
  </rfmt>
  <rfmt sheetId="39" sqref="A1:XFD1048576" start="0" length="2147483647">
    <dxf>
      <font>
        <sz val="11"/>
      </font>
    </dxf>
  </rfmt>
  <rfmt sheetId="39" sqref="A1:XFD1048576" start="0" length="2147483647">
    <dxf>
      <font>
        <sz val="10"/>
      </font>
    </dxf>
  </rfmt>
  <rfmt sheetId="40" sqref="A1:XFD1048576" start="0" length="2147483647">
    <dxf>
      <font>
        <name val="Calibri"/>
        <scheme val="minor"/>
      </font>
    </dxf>
  </rfmt>
  <rfmt sheetId="40" sqref="A1:XFD1048576" start="0" length="2147483647">
    <dxf>
      <font>
        <sz val="11"/>
      </font>
    </dxf>
  </rfmt>
  <rfmt sheetId="40" sqref="A1:XFD1048576" start="0" length="2147483647">
    <dxf>
      <font>
        <sz val="10"/>
      </font>
    </dxf>
  </rfmt>
  <rfmt sheetId="41" sqref="A12:XFD12">
    <dxf>
      <fill>
        <patternFill patternType="solid">
          <bgColor rgb="FFFFFF00"/>
        </patternFill>
      </fill>
    </dxf>
  </rfmt>
  <rcc rId="415" sId="41">
    <nc r="H12" t="inlineStr">
      <is>
        <t>Recurrent exp item?</t>
      </is>
    </nc>
  </rcc>
  <rfmt sheetId="41" sqref="A1:XFD1048576" start="0" length="2147483647">
    <dxf>
      <font>
        <name val="Calibri"/>
        <scheme val="minor"/>
      </font>
    </dxf>
  </rfmt>
  <rfmt sheetId="41" sqref="A1:XFD1048576" start="0" length="2147483647">
    <dxf>
      <font>
        <sz val="11"/>
      </font>
    </dxf>
  </rfmt>
  <rfmt sheetId="41" sqref="A1:XFD1048576" start="0" length="2147483647">
    <dxf>
      <font>
        <sz val="10"/>
      </font>
    </dxf>
  </rfmt>
  <rfmt sheetId="42" sqref="A1:XFD1048576" start="0" length="2147483647">
    <dxf>
      <font>
        <name val="Calibri"/>
        <scheme val="minor"/>
      </font>
    </dxf>
  </rfmt>
  <rfmt sheetId="42" sqref="A1:XFD1048576" start="0" length="2147483647">
    <dxf>
      <font>
        <sz val="11"/>
      </font>
    </dxf>
  </rfmt>
  <rfmt sheetId="42" sqref="A1:XFD1048576" start="0" length="2147483647">
    <dxf>
      <font>
        <sz val="10"/>
      </font>
    </dxf>
  </rfmt>
  <rfmt sheetId="43" sqref="A1:XFD1048576" start="0" length="2147483647">
    <dxf>
      <font>
        <name val="Calibri"/>
        <scheme val="minor"/>
      </font>
    </dxf>
  </rfmt>
  <rfmt sheetId="43" sqref="A1:XFD1048576" start="0" length="2147483647">
    <dxf>
      <font>
        <sz val="11"/>
      </font>
    </dxf>
  </rfmt>
  <rfmt sheetId="43" sqref="A1:XFD1048576" start="0" length="2147483647">
    <dxf>
      <font>
        <sz val="10"/>
      </font>
    </dxf>
  </rfmt>
  <rfmt sheetId="20" sqref="G68" start="0" length="0">
    <dxf>
      <numFmt numFmtId="164" formatCode="_(* #,##0_);_(* \(#,##0\);_(* &quot;-&quot;??_);_(@_)"/>
    </dxf>
  </rfmt>
  <rfmt sheetId="20" sqref="G64:H64">
    <dxf>
      <fill>
        <patternFill patternType="none">
          <bgColor auto="1"/>
        </patternFill>
      </fill>
    </dxf>
  </rfmt>
  <rcc rId="416" sId="20">
    <oc r="H64" t="inlineStr">
      <is>
        <t>doesn’t match first page</t>
      </is>
    </oc>
    <nc r="H64"/>
  </rcc>
  <rfmt sheetId="44" sqref="A1:XFD1048576" start="0" length="2147483647">
    <dxf>
      <font>
        <name val="Calibri"/>
        <scheme val="minor"/>
      </font>
    </dxf>
  </rfmt>
  <rfmt sheetId="44" sqref="A1:XFD1048576" start="0" length="2147483647">
    <dxf>
      <font>
        <sz val="11"/>
      </font>
    </dxf>
  </rfmt>
  <rfmt sheetId="44" sqref="A1:XFD1048576" start="0" length="2147483647">
    <dxf>
      <font>
        <sz val="10"/>
      </font>
    </dxf>
  </rfmt>
  <rfmt sheetId="44" sqref="A9:XFD13">
    <dxf>
      <fill>
        <patternFill patternType="solid">
          <bgColor rgb="FFFFFF00"/>
        </patternFill>
      </fill>
    </dxf>
  </rfmt>
  <rcc rId="417" sId="44">
    <nc r="H9" t="inlineStr">
      <is>
        <t>Recurrent exp item?</t>
      </is>
    </nc>
  </rcc>
  <rfmt sheetId="44" sqref="A23:XFD25">
    <dxf>
      <fill>
        <patternFill patternType="solid">
          <bgColor rgb="FFFFFF00"/>
        </patternFill>
      </fill>
    </dxf>
  </rfmt>
  <rcc rId="418" sId="44" xfDxf="1" dxf="1">
    <nc r="H23" t="inlineStr">
      <is>
        <t>Repeated items</t>
      </is>
    </nc>
    <ndxf>
      <font>
        <sz val="10"/>
      </font>
      <fill>
        <patternFill patternType="solid">
          <bgColor rgb="FFFFFF00"/>
        </patternFill>
      </fill>
      <alignment horizontal="left" readingOrder="0"/>
    </ndxf>
  </rcc>
  <rfmt sheetId="45" sqref="A1:XFD1048576" start="0" length="2147483647">
    <dxf>
      <font>
        <name val="Calibri"/>
        <scheme val="minor"/>
      </font>
    </dxf>
  </rfmt>
  <rfmt sheetId="45" sqref="A1:XFD1048576" start="0" length="2147483647">
    <dxf>
      <font>
        <sz val="11"/>
      </font>
    </dxf>
  </rfmt>
  <rfmt sheetId="45" sqref="A1:XFD1048576" start="0" length="2147483647">
    <dxf>
      <font>
        <sz val="10"/>
      </font>
    </dxf>
  </rfmt>
  <rfmt sheetId="47" sqref="A1:XFD1048576" start="0" length="2147483647">
    <dxf>
      <font>
        <name val="Calibri"/>
        <scheme val="minor"/>
      </font>
    </dxf>
  </rfmt>
  <rfmt sheetId="47" sqref="A1:XFD1048576" start="0" length="2147483647">
    <dxf>
      <font>
        <sz val="11"/>
      </font>
    </dxf>
  </rfmt>
  <rfmt sheetId="47" sqref="A1:XFD1048576" start="0" length="2147483647">
    <dxf>
      <font>
        <sz val="10"/>
      </font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8" sqref="G4" start="0" length="2147483647">
    <dxf>
      <font>
        <name val="Calibri"/>
        <scheme val="minor"/>
      </font>
    </dxf>
  </rfmt>
  <rfmt sheetId="48" sqref="G4" start="0" length="2147483647">
    <dxf>
      <font>
        <sz val="12"/>
      </font>
    </dxf>
  </rfmt>
  <rfmt sheetId="48" sqref="G4" start="0" length="2147483647">
    <dxf>
      <font>
        <sz val="11"/>
      </font>
    </dxf>
  </rfmt>
  <rfmt sheetId="48" sqref="G4" start="0" length="2147483647">
    <dxf>
      <font>
        <sz val="10"/>
      </font>
    </dxf>
  </rfmt>
  <rfmt sheetId="48" sqref="A1:XFD1048576" start="0" length="2147483647">
    <dxf>
      <font>
        <name val="Calibri"/>
        <scheme val="minor"/>
      </font>
    </dxf>
  </rfmt>
  <rfmt sheetId="48" sqref="A1:XFD1048576" start="0" length="2147483647">
    <dxf>
      <font>
        <sz val="11"/>
      </font>
    </dxf>
  </rfmt>
  <rfmt sheetId="48" sqref="A1:XFD1048576" start="0" length="2147483647">
    <dxf>
      <font>
        <sz val="10"/>
      </font>
    </dxf>
  </rfmt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9" sqref="A1:XFD1048576" start="0" length="2147483647">
    <dxf>
      <font>
        <name val="Calibri"/>
        <scheme val="minor"/>
      </font>
    </dxf>
  </rfmt>
  <rfmt sheetId="49" sqref="A1:XFD1048576" start="0" length="2147483647">
    <dxf>
      <font>
        <sz val="11"/>
      </font>
    </dxf>
  </rfmt>
  <rfmt sheetId="49" sqref="A1:XFD1048576" start="0" length="2147483647">
    <dxf>
      <font>
        <sz val="10"/>
      </font>
    </dxf>
  </rfmt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9" sqref="A9:XFD9 A13:XFD13 A11:XFD11">
    <dxf>
      <fill>
        <patternFill patternType="solid">
          <bgColor rgb="FFFFFF00"/>
        </patternFill>
      </fill>
    </dxf>
  </rfmt>
  <rcc rId="419" sId="49">
    <nc r="I9" t="inlineStr">
      <is>
        <t>Recurrent exp items?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0.bin"/><Relationship Id="rId2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88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94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2.bin"/><Relationship Id="rId2" Type="http://schemas.openxmlformats.org/officeDocument/2006/relationships/printerSettings" Target="../printerSettings/printerSettings101.bin"/><Relationship Id="rId1" Type="http://schemas.openxmlformats.org/officeDocument/2006/relationships/printerSettings" Target="../printerSettings/printerSettings100.bin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103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1.bin"/><Relationship Id="rId2" Type="http://schemas.openxmlformats.org/officeDocument/2006/relationships/printerSettings" Target="../printerSettings/printerSettings110.bin"/><Relationship Id="rId1" Type="http://schemas.openxmlformats.org/officeDocument/2006/relationships/printerSettings" Target="../printerSettings/printerSettings109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4.bin"/><Relationship Id="rId2" Type="http://schemas.openxmlformats.org/officeDocument/2006/relationships/printerSettings" Target="../printerSettings/printerSettings113.bin"/><Relationship Id="rId1" Type="http://schemas.openxmlformats.org/officeDocument/2006/relationships/printerSettings" Target="../printerSettings/printerSettings112.bin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6.bin"/><Relationship Id="rId1" Type="http://schemas.openxmlformats.org/officeDocument/2006/relationships/printerSettings" Target="../printerSettings/printerSettings11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0.bin"/><Relationship Id="rId2" Type="http://schemas.openxmlformats.org/officeDocument/2006/relationships/printerSettings" Target="../printerSettings/printerSettings119.bin"/><Relationship Id="rId1" Type="http://schemas.openxmlformats.org/officeDocument/2006/relationships/printerSettings" Target="../printerSettings/printerSettings118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6.bin"/><Relationship Id="rId2" Type="http://schemas.openxmlformats.org/officeDocument/2006/relationships/printerSettings" Target="../printerSettings/printerSettings125.bin"/><Relationship Id="rId1" Type="http://schemas.openxmlformats.org/officeDocument/2006/relationships/printerSettings" Target="../printerSettings/printerSettings124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9.bin"/><Relationship Id="rId2" Type="http://schemas.openxmlformats.org/officeDocument/2006/relationships/printerSettings" Target="../printerSettings/printerSettings128.bin"/><Relationship Id="rId1" Type="http://schemas.openxmlformats.org/officeDocument/2006/relationships/printerSettings" Target="../printerSettings/printerSettings127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2.bin"/><Relationship Id="rId2" Type="http://schemas.openxmlformats.org/officeDocument/2006/relationships/printerSettings" Target="../printerSettings/printerSettings131.bin"/><Relationship Id="rId1" Type="http://schemas.openxmlformats.org/officeDocument/2006/relationships/printerSettings" Target="../printerSettings/printerSettings130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5.bin"/><Relationship Id="rId2" Type="http://schemas.openxmlformats.org/officeDocument/2006/relationships/printerSettings" Target="../printerSettings/printerSettings134.bin"/><Relationship Id="rId1" Type="http://schemas.openxmlformats.org/officeDocument/2006/relationships/printerSettings" Target="../printerSettings/printerSettings133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8.bin"/><Relationship Id="rId2" Type="http://schemas.openxmlformats.org/officeDocument/2006/relationships/printerSettings" Target="../printerSettings/printerSettings137.bin"/><Relationship Id="rId1" Type="http://schemas.openxmlformats.org/officeDocument/2006/relationships/printerSettings" Target="../printerSettings/printerSettings13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1.bin"/><Relationship Id="rId2" Type="http://schemas.openxmlformats.org/officeDocument/2006/relationships/printerSettings" Target="../printerSettings/printerSettings140.bin"/><Relationship Id="rId1" Type="http://schemas.openxmlformats.org/officeDocument/2006/relationships/printerSettings" Target="../printerSettings/printerSettings139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4.bin"/><Relationship Id="rId2" Type="http://schemas.openxmlformats.org/officeDocument/2006/relationships/printerSettings" Target="../printerSettings/printerSettings143.bin"/><Relationship Id="rId1" Type="http://schemas.openxmlformats.org/officeDocument/2006/relationships/printerSettings" Target="../printerSettings/printerSettings142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7.bin"/><Relationship Id="rId2" Type="http://schemas.openxmlformats.org/officeDocument/2006/relationships/printerSettings" Target="../printerSettings/printerSettings146.bin"/><Relationship Id="rId1" Type="http://schemas.openxmlformats.org/officeDocument/2006/relationships/printerSettings" Target="../printerSettings/printerSettings14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0.bin"/><Relationship Id="rId2" Type="http://schemas.openxmlformats.org/officeDocument/2006/relationships/printerSettings" Target="../printerSettings/printerSettings149.bin"/><Relationship Id="rId1" Type="http://schemas.openxmlformats.org/officeDocument/2006/relationships/printerSettings" Target="../printerSettings/printerSettings148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3.bin"/><Relationship Id="rId2" Type="http://schemas.openxmlformats.org/officeDocument/2006/relationships/printerSettings" Target="../printerSettings/printerSettings152.bin"/><Relationship Id="rId1" Type="http://schemas.openxmlformats.org/officeDocument/2006/relationships/printerSettings" Target="../printerSettings/printerSettings15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6.bin"/><Relationship Id="rId2" Type="http://schemas.openxmlformats.org/officeDocument/2006/relationships/printerSettings" Target="../printerSettings/printerSettings155.bin"/><Relationship Id="rId1" Type="http://schemas.openxmlformats.org/officeDocument/2006/relationships/printerSettings" Target="../printerSettings/printerSettings154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9.bin"/><Relationship Id="rId2" Type="http://schemas.openxmlformats.org/officeDocument/2006/relationships/printerSettings" Target="../printerSettings/printerSettings158.bin"/><Relationship Id="rId1" Type="http://schemas.openxmlformats.org/officeDocument/2006/relationships/printerSettings" Target="../printerSettings/printerSettings157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2.bin"/><Relationship Id="rId2" Type="http://schemas.openxmlformats.org/officeDocument/2006/relationships/printerSettings" Target="../printerSettings/printerSettings161.bin"/><Relationship Id="rId1" Type="http://schemas.openxmlformats.org/officeDocument/2006/relationships/printerSettings" Target="../printerSettings/printerSettings160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5.bin"/><Relationship Id="rId2" Type="http://schemas.openxmlformats.org/officeDocument/2006/relationships/printerSettings" Target="../printerSettings/printerSettings164.bin"/><Relationship Id="rId1" Type="http://schemas.openxmlformats.org/officeDocument/2006/relationships/printerSettings" Target="../printerSettings/printerSettings163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8.bin"/><Relationship Id="rId2" Type="http://schemas.openxmlformats.org/officeDocument/2006/relationships/printerSettings" Target="../printerSettings/printerSettings167.bin"/><Relationship Id="rId1" Type="http://schemas.openxmlformats.org/officeDocument/2006/relationships/printerSettings" Target="../printerSettings/printerSettings166.bin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1.bin"/><Relationship Id="rId2" Type="http://schemas.openxmlformats.org/officeDocument/2006/relationships/printerSettings" Target="../printerSettings/printerSettings170.bin"/><Relationship Id="rId1" Type="http://schemas.openxmlformats.org/officeDocument/2006/relationships/printerSettings" Target="../printerSettings/printerSettings169.bin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4.bin"/><Relationship Id="rId2" Type="http://schemas.openxmlformats.org/officeDocument/2006/relationships/printerSettings" Target="../printerSettings/printerSettings173.bin"/><Relationship Id="rId1" Type="http://schemas.openxmlformats.org/officeDocument/2006/relationships/printerSettings" Target="../printerSettings/printerSettings172.bin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7.bin"/><Relationship Id="rId2" Type="http://schemas.openxmlformats.org/officeDocument/2006/relationships/printerSettings" Target="../printerSettings/printerSettings176.bin"/><Relationship Id="rId1" Type="http://schemas.openxmlformats.org/officeDocument/2006/relationships/printerSettings" Target="../printerSettings/printerSettings175.bin"/><Relationship Id="rId5" Type="http://schemas.openxmlformats.org/officeDocument/2006/relationships/comments" Target="../comments10.xml"/><Relationship Id="rId4" Type="http://schemas.openxmlformats.org/officeDocument/2006/relationships/vmlDrawing" Target="../drawings/vmlDrawing10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0.bin"/><Relationship Id="rId2" Type="http://schemas.openxmlformats.org/officeDocument/2006/relationships/printerSettings" Target="../printerSettings/printerSettings179.bin"/><Relationship Id="rId1" Type="http://schemas.openxmlformats.org/officeDocument/2006/relationships/printerSettings" Target="../printerSettings/printerSettings178.bin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3.bin"/><Relationship Id="rId2" Type="http://schemas.openxmlformats.org/officeDocument/2006/relationships/printerSettings" Target="../printerSettings/printerSettings182.bin"/><Relationship Id="rId1" Type="http://schemas.openxmlformats.org/officeDocument/2006/relationships/printerSettings" Target="../printerSettings/printerSettings181.bin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6.bin"/><Relationship Id="rId2" Type="http://schemas.openxmlformats.org/officeDocument/2006/relationships/printerSettings" Target="../printerSettings/printerSettings185.bin"/><Relationship Id="rId1" Type="http://schemas.openxmlformats.org/officeDocument/2006/relationships/printerSettings" Target="../printerSettings/printerSettings184.bin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9.bin"/><Relationship Id="rId2" Type="http://schemas.openxmlformats.org/officeDocument/2006/relationships/printerSettings" Target="../printerSettings/printerSettings188.bin"/><Relationship Id="rId1" Type="http://schemas.openxmlformats.org/officeDocument/2006/relationships/printerSettings" Target="../printerSettings/printerSettings187.bin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2.bin"/><Relationship Id="rId2" Type="http://schemas.openxmlformats.org/officeDocument/2006/relationships/printerSettings" Target="../printerSettings/printerSettings191.bin"/><Relationship Id="rId1" Type="http://schemas.openxmlformats.org/officeDocument/2006/relationships/printerSettings" Target="../printerSettings/printerSettings190.bin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5.bin"/><Relationship Id="rId2" Type="http://schemas.openxmlformats.org/officeDocument/2006/relationships/printerSettings" Target="../printerSettings/printerSettings194.bin"/><Relationship Id="rId1" Type="http://schemas.openxmlformats.org/officeDocument/2006/relationships/printerSettings" Target="../printerSettings/printerSettings193.bin"/></Relationships>
</file>

<file path=xl/worksheets/_rels/sheet6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8.bin"/><Relationship Id="rId2" Type="http://schemas.openxmlformats.org/officeDocument/2006/relationships/printerSettings" Target="../printerSettings/printerSettings197.bin"/><Relationship Id="rId1" Type="http://schemas.openxmlformats.org/officeDocument/2006/relationships/printerSettings" Target="../printerSettings/printerSettings196.bin"/></Relationships>
</file>

<file path=xl/worksheets/_rels/sheet6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1.bin"/><Relationship Id="rId2" Type="http://schemas.openxmlformats.org/officeDocument/2006/relationships/printerSettings" Target="../printerSettings/printerSettings200.bin"/><Relationship Id="rId1" Type="http://schemas.openxmlformats.org/officeDocument/2006/relationships/printerSettings" Target="../printerSettings/printerSettings19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K95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15" sqref="E15"/>
    </sheetView>
  </sheetViews>
  <sheetFormatPr defaultColWidth="8.90625" defaultRowHeight="13"/>
  <cols>
    <col min="1" max="1" width="8.90625" style="11"/>
    <col min="2" max="2" width="60.6328125" style="11" customWidth="1"/>
    <col min="3" max="3" width="17.90625" style="27" customWidth="1"/>
    <col min="4" max="7" width="16.54296875" style="11" customWidth="1"/>
    <col min="8" max="11" width="8.90625" style="11"/>
    <col min="12" max="16384" width="8.90625" style="12"/>
  </cols>
  <sheetData>
    <row r="1" spans="1:11" ht="4.75" customHeight="1"/>
    <row r="2" spans="1:11">
      <c r="A2" s="478" t="s">
        <v>3284</v>
      </c>
      <c r="B2" s="478"/>
      <c r="C2" s="478"/>
      <c r="D2" s="478"/>
      <c r="E2" s="478"/>
      <c r="F2" s="478"/>
      <c r="G2" s="478"/>
    </row>
    <row r="3" spans="1:11" ht="14.4" customHeight="1">
      <c r="A3" s="479" t="s">
        <v>2119</v>
      </c>
      <c r="B3" s="480" t="s">
        <v>2120</v>
      </c>
      <c r="C3" s="483" t="s">
        <v>3167</v>
      </c>
      <c r="D3" s="484"/>
      <c r="E3" s="485"/>
      <c r="F3" s="481" t="s">
        <v>3179</v>
      </c>
      <c r="G3" s="481" t="s">
        <v>2996</v>
      </c>
    </row>
    <row r="4" spans="1:11" ht="26">
      <c r="A4" s="479"/>
      <c r="B4" s="480"/>
      <c r="C4" s="60" t="s">
        <v>2121</v>
      </c>
      <c r="D4" s="60" t="s">
        <v>2122</v>
      </c>
      <c r="E4" s="60" t="s">
        <v>3168</v>
      </c>
      <c r="F4" s="482"/>
      <c r="G4" s="482"/>
    </row>
    <row r="5" spans="1:11" ht="0.65" customHeight="1">
      <c r="A5" s="57"/>
      <c r="B5" s="89"/>
      <c r="C5" s="58"/>
      <c r="D5" s="59"/>
      <c r="E5" s="83">
        <v>0</v>
      </c>
      <c r="F5" s="59"/>
      <c r="G5" s="59"/>
    </row>
    <row r="6" spans="1:11" s="14" customFormat="1">
      <c r="A6" s="15" t="s">
        <v>914</v>
      </c>
      <c r="B6" s="90" t="s">
        <v>2123</v>
      </c>
      <c r="C6" s="82">
        <f>'Head 001'!E17</f>
        <v>32276.370000000003</v>
      </c>
      <c r="D6" s="83">
        <v>0</v>
      </c>
      <c r="E6" s="83">
        <v>0</v>
      </c>
      <c r="F6" s="83">
        <v>0</v>
      </c>
      <c r="G6" s="83">
        <f>SUM(C6:F6)</f>
        <v>32276.370000000003</v>
      </c>
      <c r="H6" s="13"/>
      <c r="I6" s="13"/>
      <c r="J6" s="13"/>
      <c r="K6" s="13"/>
    </row>
    <row r="7" spans="1:11">
      <c r="A7" s="15" t="s">
        <v>918</v>
      </c>
      <c r="B7" s="90" t="s">
        <v>2124</v>
      </c>
      <c r="C7" s="82">
        <v>0</v>
      </c>
      <c r="D7" s="83">
        <v>0</v>
      </c>
      <c r="E7" s="83">
        <v>0</v>
      </c>
      <c r="F7" s="83">
        <v>0</v>
      </c>
      <c r="G7" s="83">
        <f t="shared" ref="G7:G70" si="0">SUM(C7:F7)</f>
        <v>0</v>
      </c>
    </row>
    <row r="8" spans="1:11">
      <c r="A8" s="15" t="s">
        <v>922</v>
      </c>
      <c r="B8" s="90" t="s">
        <v>2125</v>
      </c>
      <c r="C8" s="82">
        <f>'Head 003'!E9</f>
        <v>2835.3199999999997</v>
      </c>
      <c r="D8" s="83">
        <v>0</v>
      </c>
      <c r="E8" s="83">
        <v>0</v>
      </c>
      <c r="F8" s="83">
        <v>0</v>
      </c>
      <c r="G8" s="83">
        <f t="shared" si="0"/>
        <v>2835.3199999999997</v>
      </c>
    </row>
    <row r="9" spans="1:11">
      <c r="A9" s="15" t="s">
        <v>924</v>
      </c>
      <c r="B9" s="90" t="s">
        <v>2126</v>
      </c>
      <c r="C9" s="82">
        <v>0</v>
      </c>
      <c r="D9" s="83">
        <v>0</v>
      </c>
      <c r="E9" s="83">
        <v>0</v>
      </c>
      <c r="F9" s="83">
        <v>0</v>
      </c>
      <c r="G9" s="83">
        <f t="shared" si="0"/>
        <v>0</v>
      </c>
    </row>
    <row r="10" spans="1:11">
      <c r="A10" s="15" t="s">
        <v>926</v>
      </c>
      <c r="B10" s="90" t="s">
        <v>2127</v>
      </c>
      <c r="C10" s="82">
        <f>'Head 005'!E60</f>
        <v>58449831.29999999</v>
      </c>
      <c r="D10" s="83">
        <v>0</v>
      </c>
      <c r="E10" s="83">
        <v>0</v>
      </c>
      <c r="F10" s="83">
        <f>'Head 005'!G60</f>
        <v>48489079.910000004</v>
      </c>
      <c r="G10" s="83">
        <f t="shared" si="0"/>
        <v>106938911.20999999</v>
      </c>
    </row>
    <row r="11" spans="1:11">
      <c r="A11" s="15" t="s">
        <v>929</v>
      </c>
      <c r="B11" s="90" t="s">
        <v>2128</v>
      </c>
      <c r="C11" s="82">
        <f>'Head 006'!E10</f>
        <v>250137.71</v>
      </c>
      <c r="D11" s="83">
        <v>0</v>
      </c>
      <c r="E11" s="83">
        <v>0</v>
      </c>
      <c r="F11" s="83">
        <v>0</v>
      </c>
      <c r="G11" s="83">
        <f t="shared" si="0"/>
        <v>250137.71</v>
      </c>
    </row>
    <row r="12" spans="1:11">
      <c r="A12" s="15" t="s">
        <v>933</v>
      </c>
      <c r="B12" s="90" t="s">
        <v>2129</v>
      </c>
      <c r="C12" s="82">
        <f>'Head 007'!E51</f>
        <v>78975633.960000008</v>
      </c>
      <c r="D12" s="83">
        <v>1066.17</v>
      </c>
      <c r="E12" s="83">
        <v>0</v>
      </c>
      <c r="F12" s="83">
        <f>'Head 007'!G51</f>
        <v>69290891.170000002</v>
      </c>
      <c r="G12" s="83">
        <f t="shared" si="0"/>
        <v>148267591.30000001</v>
      </c>
    </row>
    <row r="13" spans="1:11">
      <c r="A13" s="15" t="s">
        <v>937</v>
      </c>
      <c r="B13" s="90" t="s">
        <v>2130</v>
      </c>
      <c r="C13" s="82">
        <v>0</v>
      </c>
      <c r="D13" s="83">
        <v>0</v>
      </c>
      <c r="E13" s="83">
        <v>0</v>
      </c>
      <c r="F13" s="83">
        <v>0</v>
      </c>
      <c r="G13" s="83">
        <f t="shared" si="0"/>
        <v>0</v>
      </c>
    </row>
    <row r="14" spans="1:11">
      <c r="A14" s="15" t="s">
        <v>940</v>
      </c>
      <c r="B14" s="90" t="s">
        <v>2131</v>
      </c>
      <c r="C14" s="82">
        <v>0</v>
      </c>
      <c r="D14" s="83">
        <v>0</v>
      </c>
      <c r="E14" s="83">
        <v>0</v>
      </c>
      <c r="F14" s="83">
        <v>0</v>
      </c>
      <c r="G14" s="83">
        <f t="shared" si="0"/>
        <v>0</v>
      </c>
    </row>
    <row r="15" spans="1:11">
      <c r="A15" s="15" t="s">
        <v>942</v>
      </c>
      <c r="B15" s="90" t="s">
        <v>2132</v>
      </c>
      <c r="C15" s="82">
        <f>'Head 010'!F29</f>
        <v>17698.969999999998</v>
      </c>
      <c r="D15" s="83">
        <v>0</v>
      </c>
      <c r="E15" s="83">
        <v>0</v>
      </c>
      <c r="F15" s="83">
        <v>0</v>
      </c>
      <c r="G15" s="83">
        <f t="shared" si="0"/>
        <v>17698.969999999998</v>
      </c>
    </row>
    <row r="16" spans="1:11">
      <c r="A16" s="15" t="s">
        <v>944</v>
      </c>
      <c r="B16" s="90" t="s">
        <v>2133</v>
      </c>
      <c r="C16" s="82">
        <v>0</v>
      </c>
      <c r="D16" s="83">
        <v>0</v>
      </c>
      <c r="E16" s="83">
        <v>0</v>
      </c>
      <c r="F16" s="83">
        <v>0</v>
      </c>
      <c r="G16" s="83">
        <f t="shared" si="0"/>
        <v>0</v>
      </c>
    </row>
    <row r="17" spans="1:8">
      <c r="A17" s="15" t="s">
        <v>948</v>
      </c>
      <c r="B17" s="90" t="s">
        <v>2134</v>
      </c>
      <c r="C17" s="82">
        <f>'Head 012'!E8</f>
        <v>16950</v>
      </c>
      <c r="D17" s="83">
        <v>0</v>
      </c>
      <c r="E17" s="83">
        <v>0</v>
      </c>
      <c r="F17" s="83">
        <v>0</v>
      </c>
      <c r="G17" s="83">
        <f t="shared" si="0"/>
        <v>16950</v>
      </c>
    </row>
    <row r="18" spans="1:8">
      <c r="A18" s="15" t="s">
        <v>950</v>
      </c>
      <c r="B18" s="90" t="s">
        <v>2135</v>
      </c>
      <c r="C18" s="82">
        <f>'Head 013'!E15</f>
        <v>23495.31</v>
      </c>
      <c r="D18" s="83">
        <v>0</v>
      </c>
      <c r="E18" s="83">
        <v>0</v>
      </c>
      <c r="F18" s="83">
        <v>0</v>
      </c>
      <c r="G18" s="83">
        <f t="shared" si="0"/>
        <v>23495.31</v>
      </c>
    </row>
    <row r="19" spans="1:8">
      <c r="A19" s="15" t="s">
        <v>953</v>
      </c>
      <c r="B19" s="90" t="s">
        <v>131</v>
      </c>
      <c r="C19" s="82">
        <v>0</v>
      </c>
      <c r="D19" s="83">
        <v>0</v>
      </c>
      <c r="E19" s="83">
        <v>0</v>
      </c>
      <c r="F19" s="83">
        <v>0</v>
      </c>
      <c r="G19" s="83">
        <f t="shared" si="0"/>
        <v>0</v>
      </c>
    </row>
    <row r="20" spans="1:8">
      <c r="A20" s="15"/>
      <c r="B20" s="91" t="s">
        <v>2136</v>
      </c>
      <c r="C20" s="83">
        <v>0</v>
      </c>
      <c r="D20" s="83">
        <v>0</v>
      </c>
      <c r="E20" s="82">
        <f>AMMC!E13+AMMC!G13</f>
        <v>150481.49</v>
      </c>
      <c r="F20" s="83">
        <v>0</v>
      </c>
      <c r="G20" s="83">
        <f t="shared" si="0"/>
        <v>150481.49</v>
      </c>
    </row>
    <row r="21" spans="1:8">
      <c r="A21" s="15"/>
      <c r="B21" s="91" t="s">
        <v>2137</v>
      </c>
      <c r="C21" s="83">
        <v>0</v>
      </c>
      <c r="D21" s="83">
        <v>0</v>
      </c>
      <c r="E21" s="82">
        <f>'Broadcasting Corp.'!E52+'Broadcasting Corp.'!G52</f>
        <v>3988834.19</v>
      </c>
      <c r="F21" s="83">
        <f>'Broadcasting Corp.'!G52</f>
        <v>1276094.96</v>
      </c>
      <c r="G21" s="83">
        <f t="shared" si="0"/>
        <v>5264929.1500000004</v>
      </c>
    </row>
    <row r="22" spans="1:8">
      <c r="A22" s="15"/>
      <c r="B22" s="91" t="s">
        <v>2358</v>
      </c>
      <c r="C22" s="83">
        <v>0</v>
      </c>
      <c r="D22" s="83">
        <v>0</v>
      </c>
      <c r="E22" s="84">
        <f>DPMR!E22+DPMR!G22</f>
        <v>100723.67</v>
      </c>
      <c r="F22" s="83">
        <f>DPMR!G22</f>
        <v>29865.61</v>
      </c>
      <c r="G22" s="83">
        <f t="shared" si="0"/>
        <v>130589.28</v>
      </c>
    </row>
    <row r="23" spans="1:8">
      <c r="A23" s="15"/>
      <c r="B23" s="91" t="s">
        <v>2232</v>
      </c>
      <c r="C23" s="83">
        <v>0</v>
      </c>
      <c r="D23" s="83">
        <v>0</v>
      </c>
      <c r="E23" s="82">
        <f>DRA!E627+DRA!G627</f>
        <v>4463899.0500000007</v>
      </c>
      <c r="F23" s="83">
        <f>DRA!G627</f>
        <v>1344778.6300000001</v>
      </c>
      <c r="G23" s="83">
        <f t="shared" si="0"/>
        <v>5808677.6800000006</v>
      </c>
    </row>
    <row r="24" spans="1:8">
      <c r="A24" s="15"/>
      <c r="B24" s="91" t="s">
        <v>2138</v>
      </c>
      <c r="C24" s="83">
        <v>0</v>
      </c>
      <c r="D24" s="83">
        <v>0</v>
      </c>
      <c r="E24" s="82">
        <v>0</v>
      </c>
      <c r="F24" s="83">
        <v>0</v>
      </c>
      <c r="G24" s="83">
        <f t="shared" si="0"/>
        <v>0</v>
      </c>
    </row>
    <row r="25" spans="1:8">
      <c r="A25" s="15"/>
      <c r="B25" s="91" t="s">
        <v>2231</v>
      </c>
      <c r="C25" s="83">
        <v>0</v>
      </c>
      <c r="D25" s="83">
        <v>0</v>
      </c>
      <c r="E25" s="82">
        <v>0</v>
      </c>
      <c r="F25" s="83">
        <v>0</v>
      </c>
      <c r="G25" s="83">
        <f t="shared" si="0"/>
        <v>0</v>
      </c>
    </row>
    <row r="26" spans="1:8">
      <c r="A26" s="15" t="s">
        <v>957</v>
      </c>
      <c r="B26" s="90" t="s">
        <v>1941</v>
      </c>
      <c r="C26" s="82">
        <v>0</v>
      </c>
      <c r="D26" s="83">
        <v>0</v>
      </c>
      <c r="E26" s="83">
        <v>0</v>
      </c>
      <c r="F26" s="83">
        <v>0</v>
      </c>
      <c r="G26" s="83">
        <f t="shared" si="0"/>
        <v>0</v>
      </c>
      <c r="H26" s="26"/>
    </row>
    <row r="27" spans="1:8">
      <c r="A27" s="15" t="s">
        <v>961</v>
      </c>
      <c r="B27" s="90" t="s">
        <v>774</v>
      </c>
      <c r="C27" s="82">
        <v>0</v>
      </c>
      <c r="D27" s="83">
        <v>0</v>
      </c>
      <c r="E27" s="83">
        <v>0</v>
      </c>
      <c r="F27" s="83">
        <v>0</v>
      </c>
      <c r="G27" s="83">
        <f t="shared" si="0"/>
        <v>0</v>
      </c>
    </row>
    <row r="28" spans="1:8">
      <c r="A28" s="15" t="s">
        <v>965</v>
      </c>
      <c r="B28" s="90" t="s">
        <v>2139</v>
      </c>
      <c r="C28" s="82">
        <f>'Head 018'!F30</f>
        <v>165318</v>
      </c>
      <c r="D28" s="83">
        <v>0</v>
      </c>
      <c r="E28" s="83">
        <v>0</v>
      </c>
      <c r="F28" s="83">
        <v>0</v>
      </c>
      <c r="G28" s="83">
        <f t="shared" si="0"/>
        <v>165318</v>
      </c>
    </row>
    <row r="29" spans="1:8" s="11" customFormat="1">
      <c r="A29" s="15" t="s">
        <v>970</v>
      </c>
      <c r="B29" s="90" t="s">
        <v>2140</v>
      </c>
      <c r="C29" s="82">
        <f>'Head 019'!E8</f>
        <v>40.5</v>
      </c>
      <c r="D29" s="83">
        <v>0</v>
      </c>
      <c r="E29" s="83">
        <v>0</v>
      </c>
      <c r="F29" s="83">
        <v>0</v>
      </c>
      <c r="G29" s="83">
        <f t="shared" si="0"/>
        <v>40.5</v>
      </c>
    </row>
    <row r="30" spans="1:8" s="11" customFormat="1">
      <c r="A30" s="15" t="s">
        <v>973</v>
      </c>
      <c r="B30" s="90" t="s">
        <v>2141</v>
      </c>
      <c r="C30" s="82">
        <v>0</v>
      </c>
      <c r="D30" s="83">
        <v>0</v>
      </c>
      <c r="E30" s="83">
        <v>0</v>
      </c>
      <c r="F30" s="83">
        <v>0</v>
      </c>
      <c r="G30" s="83">
        <f t="shared" si="0"/>
        <v>0</v>
      </c>
    </row>
    <row r="31" spans="1:8" s="11" customFormat="1">
      <c r="A31" s="15" t="s">
        <v>977</v>
      </c>
      <c r="B31" s="90" t="s">
        <v>2142</v>
      </c>
      <c r="C31" s="82">
        <f>'Head 021'!E16</f>
        <v>0</v>
      </c>
      <c r="D31" s="83">
        <f>'Head 021 - Capex'!E13</f>
        <v>24755742.079999998</v>
      </c>
      <c r="E31" s="83">
        <v>0</v>
      </c>
      <c r="F31" s="83">
        <f>'Head 021'!G16</f>
        <v>38883744.299999997</v>
      </c>
      <c r="G31" s="83">
        <f t="shared" si="0"/>
        <v>63639486.379999995</v>
      </c>
    </row>
    <row r="32" spans="1:8" s="11" customFormat="1">
      <c r="A32" s="15" t="s">
        <v>981</v>
      </c>
      <c r="B32" s="90" t="s">
        <v>2143</v>
      </c>
      <c r="C32" s="82">
        <f>'Head 022'!E24</f>
        <v>19054420.169999998</v>
      </c>
      <c r="D32" s="83">
        <v>0</v>
      </c>
      <c r="E32" s="83">
        <v>0</v>
      </c>
      <c r="F32" s="83">
        <f>'Head 022'!G24</f>
        <v>44359809.700000003</v>
      </c>
      <c r="G32" s="83">
        <f t="shared" si="0"/>
        <v>63414229.870000005</v>
      </c>
    </row>
    <row r="33" spans="1:7" s="11" customFormat="1">
      <c r="A33" s="15" t="s">
        <v>986</v>
      </c>
      <c r="B33" s="90" t="s">
        <v>2144</v>
      </c>
      <c r="C33" s="82">
        <f>'Head 023'!E32</f>
        <v>64579.027999999998</v>
      </c>
      <c r="D33" s="83">
        <f>'Head 023 - Capex'!E9</f>
        <v>27720</v>
      </c>
      <c r="E33" s="83">
        <v>0</v>
      </c>
      <c r="F33" s="83">
        <v>0</v>
      </c>
      <c r="G33" s="83">
        <f t="shared" si="0"/>
        <v>92299.027999999991</v>
      </c>
    </row>
    <row r="34" spans="1:7" s="11" customFormat="1">
      <c r="A34" s="15" t="s">
        <v>2145</v>
      </c>
      <c r="B34" s="90" t="s">
        <v>2146</v>
      </c>
      <c r="C34" s="82">
        <v>0</v>
      </c>
      <c r="D34" s="83">
        <v>0</v>
      </c>
      <c r="E34" s="83">
        <v>0</v>
      </c>
      <c r="F34" s="83">
        <f>5108899.99+4526100</f>
        <v>9634999.9900000002</v>
      </c>
      <c r="G34" s="83">
        <f t="shared" si="0"/>
        <v>9634999.9900000002</v>
      </c>
    </row>
    <row r="35" spans="1:7" s="11" customFormat="1">
      <c r="A35" s="15" t="s">
        <v>2147</v>
      </c>
      <c r="B35" s="90" t="s">
        <v>2148</v>
      </c>
      <c r="C35" s="82">
        <v>0</v>
      </c>
      <c r="D35" s="83">
        <v>0</v>
      </c>
      <c r="E35" s="83">
        <v>0</v>
      </c>
      <c r="F35" s="83">
        <v>246000000</v>
      </c>
      <c r="G35" s="83">
        <f t="shared" si="0"/>
        <v>246000000</v>
      </c>
    </row>
    <row r="36" spans="1:7" s="11" customFormat="1">
      <c r="A36" s="15" t="s">
        <v>2149</v>
      </c>
      <c r="B36" s="90" t="s">
        <v>2150</v>
      </c>
      <c r="C36" s="82">
        <v>0</v>
      </c>
      <c r="D36" s="83">
        <v>0</v>
      </c>
      <c r="E36" s="83">
        <v>0</v>
      </c>
      <c r="F36" s="83">
        <f>'Head 028'!G18</f>
        <v>26544.97</v>
      </c>
      <c r="G36" s="83">
        <f t="shared" si="0"/>
        <v>26544.97</v>
      </c>
    </row>
    <row r="37" spans="1:7" s="11" customFormat="1">
      <c r="A37" s="15" t="s">
        <v>2151</v>
      </c>
      <c r="B37" s="90" t="s">
        <v>2152</v>
      </c>
      <c r="C37" s="82">
        <f>'Head 029'!G10</f>
        <v>382582</v>
      </c>
      <c r="D37" s="83">
        <f>'Head 029 - Capex '!G9</f>
        <v>778743.23</v>
      </c>
      <c r="E37" s="83">
        <v>0</v>
      </c>
      <c r="F37" s="83">
        <f>'Head 029'!H10</f>
        <v>9341409</v>
      </c>
      <c r="G37" s="83">
        <f t="shared" si="0"/>
        <v>10502734.23</v>
      </c>
    </row>
    <row r="38" spans="1:7" s="11" customFormat="1">
      <c r="A38" s="15" t="s">
        <v>2153</v>
      </c>
      <c r="B38" s="90" t="s">
        <v>2154</v>
      </c>
      <c r="C38" s="82">
        <f>'Head 030'!E34</f>
        <v>133123.41999999998</v>
      </c>
      <c r="D38" s="83">
        <v>0</v>
      </c>
      <c r="E38" s="83">
        <v>0</v>
      </c>
      <c r="F38" s="83">
        <v>0</v>
      </c>
      <c r="G38" s="83">
        <f t="shared" si="0"/>
        <v>133123.41999999998</v>
      </c>
    </row>
    <row r="39" spans="1:7" s="11" customFormat="1">
      <c r="A39" s="15" t="s">
        <v>2155</v>
      </c>
      <c r="B39" s="90" t="s">
        <v>2156</v>
      </c>
      <c r="C39" s="82">
        <f>'Head 031'!E9</f>
        <v>223354</v>
      </c>
      <c r="D39" s="83">
        <v>0</v>
      </c>
      <c r="E39" s="83">
        <v>0</v>
      </c>
      <c r="F39" s="83">
        <v>0</v>
      </c>
      <c r="G39" s="83">
        <f t="shared" si="0"/>
        <v>223354</v>
      </c>
    </row>
    <row r="40" spans="1:7" s="11" customFormat="1">
      <c r="A40" s="15" t="s">
        <v>2157</v>
      </c>
      <c r="B40" s="90" t="s">
        <v>2158</v>
      </c>
      <c r="C40" s="82">
        <f>'Head 032'!E72</f>
        <v>656530.94999999984</v>
      </c>
      <c r="D40" s="83">
        <f>'Head 032 - Capex'!E20</f>
        <v>367891.13000000006</v>
      </c>
      <c r="E40" s="83">
        <v>0</v>
      </c>
      <c r="F40" s="83">
        <f>'Head 032'!G72+'Head 032 - Capex'!G20</f>
        <v>865157.74999999988</v>
      </c>
      <c r="G40" s="83">
        <f t="shared" si="0"/>
        <v>1889579.8299999996</v>
      </c>
    </row>
    <row r="41" spans="1:7" s="11" customFormat="1">
      <c r="A41" s="15" t="s">
        <v>2159</v>
      </c>
      <c r="B41" s="90" t="s">
        <v>2160</v>
      </c>
      <c r="C41" s="82">
        <f>'Head 033'!E14</f>
        <v>58500599.140000001</v>
      </c>
      <c r="D41" s="83">
        <f>'Head 033 - Capex'!E21</f>
        <v>4624598.2</v>
      </c>
      <c r="E41" s="83">
        <v>0</v>
      </c>
      <c r="F41" s="83">
        <v>0</v>
      </c>
      <c r="G41" s="83">
        <f t="shared" si="0"/>
        <v>63125197.340000004</v>
      </c>
    </row>
    <row r="42" spans="1:7" s="11" customFormat="1">
      <c r="A42" s="15"/>
      <c r="B42" s="91" t="s">
        <v>2161</v>
      </c>
      <c r="C42" s="83">
        <v>0</v>
      </c>
      <c r="D42" s="83">
        <v>0</v>
      </c>
      <c r="E42" s="82">
        <f>BPPBA!E12+BPPBA!G12</f>
        <v>11090121.460000001</v>
      </c>
      <c r="F42" s="83">
        <f>BPPBA!G12</f>
        <v>1162766.96</v>
      </c>
      <c r="G42" s="83">
        <f t="shared" si="0"/>
        <v>12252888.420000002</v>
      </c>
    </row>
    <row r="43" spans="1:7" s="11" customFormat="1">
      <c r="A43" s="15"/>
      <c r="B43" s="91" t="s">
        <v>2162</v>
      </c>
      <c r="C43" s="83">
        <v>0</v>
      </c>
      <c r="D43" s="83">
        <v>0</v>
      </c>
      <c r="E43" s="82">
        <f>'Straw Market Auth.'!E64+'Straw Market Auth.'!G64</f>
        <v>212420.60000000003</v>
      </c>
      <c r="F43" s="83">
        <v>0</v>
      </c>
      <c r="G43" s="83">
        <f t="shared" si="0"/>
        <v>212420.60000000003</v>
      </c>
    </row>
    <row r="44" spans="1:7" s="11" customFormat="1">
      <c r="A44" s="28"/>
      <c r="B44" s="92" t="s">
        <v>2163</v>
      </c>
      <c r="C44" s="83">
        <v>0</v>
      </c>
      <c r="D44" s="85">
        <v>0</v>
      </c>
      <c r="E44" s="86">
        <f>WSC!E12+WSC!G12</f>
        <v>40577785.479999997</v>
      </c>
      <c r="F44" s="83">
        <v>0</v>
      </c>
      <c r="G44" s="83">
        <f t="shared" si="0"/>
        <v>40577785.479999997</v>
      </c>
    </row>
    <row r="45" spans="1:7" s="11" customFormat="1">
      <c r="A45" s="28" t="s">
        <v>2164</v>
      </c>
      <c r="B45" s="93" t="s">
        <v>2165</v>
      </c>
      <c r="C45" s="86">
        <v>0</v>
      </c>
      <c r="D45" s="85">
        <v>0</v>
      </c>
      <c r="E45" s="83">
        <v>0</v>
      </c>
      <c r="F45" s="83">
        <v>0</v>
      </c>
      <c r="G45" s="83">
        <f t="shared" si="0"/>
        <v>0</v>
      </c>
    </row>
    <row r="46" spans="1:7" s="11" customFormat="1">
      <c r="A46" s="15" t="s">
        <v>2166</v>
      </c>
      <c r="B46" s="90" t="s">
        <v>2167</v>
      </c>
      <c r="C46" s="82">
        <f>'Head 035'!F59</f>
        <v>642876.54999999993</v>
      </c>
      <c r="D46" s="83">
        <v>0</v>
      </c>
      <c r="E46" s="83">
        <v>0</v>
      </c>
      <c r="F46" s="83">
        <v>0</v>
      </c>
      <c r="G46" s="83">
        <f t="shared" si="0"/>
        <v>642876.54999999993</v>
      </c>
    </row>
    <row r="47" spans="1:7" s="29" customFormat="1">
      <c r="A47" s="15" t="s">
        <v>2168</v>
      </c>
      <c r="B47" s="90" t="s">
        <v>1254</v>
      </c>
      <c r="C47" s="82">
        <f>'Head 037'!F17</f>
        <v>2784.96</v>
      </c>
      <c r="D47" s="83">
        <v>0</v>
      </c>
      <c r="E47" s="83">
        <v>0</v>
      </c>
      <c r="F47" s="83">
        <v>0</v>
      </c>
      <c r="G47" s="83">
        <f t="shared" si="0"/>
        <v>2784.96</v>
      </c>
    </row>
    <row r="48" spans="1:7" s="29" customFormat="1">
      <c r="A48" s="15" t="s">
        <v>2169</v>
      </c>
      <c r="B48" s="90" t="s">
        <v>2170</v>
      </c>
      <c r="C48" s="82">
        <f>'Head 038'!F64</f>
        <v>374188.58</v>
      </c>
      <c r="D48" s="83">
        <f>'Head 038 - Capex'!F19</f>
        <v>77670.35000000002</v>
      </c>
      <c r="E48" s="83">
        <v>0</v>
      </c>
      <c r="F48" s="83">
        <f>'Head 038'!H64</f>
        <v>1450630.14</v>
      </c>
      <c r="G48" s="83">
        <f t="shared" si="0"/>
        <v>1902489.0699999998</v>
      </c>
    </row>
    <row r="49" spans="1:7" s="11" customFormat="1">
      <c r="A49" s="15"/>
      <c r="B49" s="91" t="s">
        <v>1083</v>
      </c>
      <c r="C49" s="83">
        <v>0</v>
      </c>
      <c r="D49" s="83">
        <v>0</v>
      </c>
      <c r="E49" s="82">
        <f>'UB '!E325</f>
        <v>1670077.6919999998</v>
      </c>
      <c r="F49" s="83">
        <f>'UB '!G325</f>
        <v>352.35</v>
      </c>
      <c r="G49" s="83">
        <f t="shared" si="0"/>
        <v>1670430.0419999999</v>
      </c>
    </row>
    <row r="50" spans="1:7" s="11" customFormat="1">
      <c r="A50" s="15"/>
      <c r="B50" s="91" t="s">
        <v>2171</v>
      </c>
      <c r="C50" s="83">
        <v>0</v>
      </c>
      <c r="D50" s="83">
        <v>0</v>
      </c>
      <c r="E50" s="82">
        <f>BTVI!E31</f>
        <v>124306.02</v>
      </c>
      <c r="F50" s="83">
        <v>0</v>
      </c>
      <c r="G50" s="83">
        <f t="shared" si="0"/>
        <v>124306.02</v>
      </c>
    </row>
    <row r="51" spans="1:7" s="11" customFormat="1">
      <c r="A51" s="15" t="s">
        <v>2172</v>
      </c>
      <c r="B51" s="90" t="s">
        <v>2173</v>
      </c>
      <c r="C51" s="82">
        <f>'Head 040'!F11</f>
        <v>15515.51</v>
      </c>
      <c r="D51" s="83">
        <f>'Head 040 - Capex'!E10</f>
        <v>609412.65</v>
      </c>
      <c r="E51" s="83">
        <v>0</v>
      </c>
      <c r="F51" s="83">
        <v>0</v>
      </c>
      <c r="G51" s="83">
        <f t="shared" si="0"/>
        <v>624928.16</v>
      </c>
    </row>
    <row r="52" spans="1:7" s="11" customFormat="1">
      <c r="A52" s="15" t="s">
        <v>2174</v>
      </c>
      <c r="B52" s="90" t="s">
        <v>2175</v>
      </c>
      <c r="C52" s="82">
        <v>0</v>
      </c>
      <c r="D52" s="83">
        <v>0</v>
      </c>
      <c r="E52" s="83">
        <v>0</v>
      </c>
      <c r="F52" s="83">
        <v>0</v>
      </c>
      <c r="G52" s="83">
        <f t="shared" si="0"/>
        <v>0</v>
      </c>
    </row>
    <row r="53" spans="1:7" s="11" customFormat="1">
      <c r="A53" s="15" t="s">
        <v>2176</v>
      </c>
      <c r="B53" s="90" t="s">
        <v>2177</v>
      </c>
      <c r="C53" s="82">
        <v>0</v>
      </c>
      <c r="D53" s="83">
        <v>0</v>
      </c>
      <c r="E53" s="83">
        <v>0</v>
      </c>
      <c r="F53" s="83">
        <v>0</v>
      </c>
      <c r="G53" s="83">
        <f t="shared" si="0"/>
        <v>0</v>
      </c>
    </row>
    <row r="54" spans="1:7" s="11" customFormat="1">
      <c r="A54" s="15" t="s">
        <v>2178</v>
      </c>
      <c r="B54" s="90" t="s">
        <v>2179</v>
      </c>
      <c r="C54" s="82">
        <v>0</v>
      </c>
      <c r="D54" s="83">
        <v>0</v>
      </c>
      <c r="E54" s="83">
        <v>0</v>
      </c>
      <c r="F54" s="83">
        <v>0</v>
      </c>
      <c r="G54" s="83">
        <f t="shared" si="0"/>
        <v>0</v>
      </c>
    </row>
    <row r="55" spans="1:7" s="11" customFormat="1">
      <c r="A55" s="15" t="s">
        <v>2180</v>
      </c>
      <c r="B55" s="90" t="s">
        <v>2181</v>
      </c>
      <c r="C55" s="82">
        <v>0</v>
      </c>
      <c r="D55" s="83">
        <v>0</v>
      </c>
      <c r="E55" s="83">
        <v>0</v>
      </c>
      <c r="F55" s="83">
        <v>0</v>
      </c>
      <c r="G55" s="83">
        <f t="shared" si="0"/>
        <v>0</v>
      </c>
    </row>
    <row r="56" spans="1:7" s="11" customFormat="1">
      <c r="A56" s="15"/>
      <c r="B56" s="91" t="s">
        <v>2182</v>
      </c>
      <c r="C56" s="83">
        <v>0</v>
      </c>
      <c r="D56" s="83">
        <v>0</v>
      </c>
      <c r="E56" s="82">
        <f>NSA!E13</f>
        <v>97998</v>
      </c>
      <c r="F56" s="83">
        <v>0</v>
      </c>
      <c r="G56" s="83">
        <f t="shared" si="0"/>
        <v>97998</v>
      </c>
    </row>
    <row r="57" spans="1:7" s="11" customFormat="1">
      <c r="A57" s="15"/>
      <c r="B57" s="91" t="s">
        <v>2183</v>
      </c>
      <c r="C57" s="83">
        <v>0</v>
      </c>
      <c r="D57" s="83">
        <v>0</v>
      </c>
      <c r="E57" s="83">
        <v>0</v>
      </c>
      <c r="F57" s="83">
        <v>0</v>
      </c>
      <c r="G57" s="83">
        <f t="shared" si="0"/>
        <v>0</v>
      </c>
    </row>
    <row r="58" spans="1:7" s="11" customFormat="1">
      <c r="A58" s="15" t="s">
        <v>2184</v>
      </c>
      <c r="B58" s="90" t="s">
        <v>2185</v>
      </c>
      <c r="C58" s="82">
        <f>'Head 048'!E14</f>
        <v>6301.32</v>
      </c>
      <c r="D58" s="83">
        <v>0</v>
      </c>
      <c r="E58" s="83">
        <v>0</v>
      </c>
      <c r="F58" s="83">
        <v>0</v>
      </c>
      <c r="G58" s="83">
        <f t="shared" si="0"/>
        <v>6301.32</v>
      </c>
    </row>
    <row r="59" spans="1:7" s="11" customFormat="1">
      <c r="A59" s="15" t="s">
        <v>2186</v>
      </c>
      <c r="B59" s="90" t="s">
        <v>2187</v>
      </c>
      <c r="C59" s="82">
        <f>'Head 049'!E12</f>
        <v>110000</v>
      </c>
      <c r="D59" s="83">
        <v>0</v>
      </c>
      <c r="E59" s="83">
        <v>0</v>
      </c>
      <c r="F59" s="83">
        <v>0</v>
      </c>
      <c r="G59" s="83">
        <f t="shared" si="0"/>
        <v>110000</v>
      </c>
    </row>
    <row r="60" spans="1:7" s="11" customFormat="1">
      <c r="A60" s="15"/>
      <c r="B60" s="91" t="s">
        <v>2188</v>
      </c>
      <c r="C60" s="83">
        <v>0</v>
      </c>
      <c r="D60" s="83">
        <v>0</v>
      </c>
      <c r="E60" s="82">
        <v>0</v>
      </c>
      <c r="F60" s="83">
        <v>0</v>
      </c>
      <c r="G60" s="83">
        <f t="shared" si="0"/>
        <v>0</v>
      </c>
    </row>
    <row r="61" spans="1:7" s="11" customFormat="1" ht="13.25" customHeight="1">
      <c r="A61" s="15" t="s">
        <v>2189</v>
      </c>
      <c r="B61" s="90" t="s">
        <v>2190</v>
      </c>
      <c r="C61" s="82">
        <f>'Head 051'!E11</f>
        <v>14198.54</v>
      </c>
      <c r="D61" s="83">
        <v>0</v>
      </c>
      <c r="E61" s="83">
        <v>0</v>
      </c>
      <c r="F61" s="83">
        <f>'Head 051'!G11</f>
        <v>67024.17</v>
      </c>
      <c r="G61" s="83">
        <f t="shared" si="0"/>
        <v>81222.709999999992</v>
      </c>
    </row>
    <row r="62" spans="1:7" s="11" customFormat="1">
      <c r="A62" s="15" t="s">
        <v>2191</v>
      </c>
      <c r="B62" s="90" t="s">
        <v>2192</v>
      </c>
      <c r="C62" s="82">
        <f>'Head 053'!E10</f>
        <v>58800</v>
      </c>
      <c r="D62" s="83">
        <v>0</v>
      </c>
      <c r="E62" s="83">
        <v>0</v>
      </c>
      <c r="F62" s="83">
        <f>'Head 053'!G10</f>
        <v>422730</v>
      </c>
      <c r="G62" s="83">
        <f t="shared" si="0"/>
        <v>481530</v>
      </c>
    </row>
    <row r="63" spans="1:7" s="11" customFormat="1">
      <c r="A63" s="15" t="s">
        <v>2193</v>
      </c>
      <c r="B63" s="90" t="s">
        <v>368</v>
      </c>
      <c r="C63" s="82">
        <f>'Head 054'!D22</f>
        <v>1447.55</v>
      </c>
      <c r="D63" s="83">
        <v>0</v>
      </c>
      <c r="E63" s="83">
        <v>0</v>
      </c>
      <c r="F63" s="83">
        <f>'Head 054'!F22</f>
        <v>17618.96</v>
      </c>
      <c r="G63" s="83">
        <f t="shared" si="0"/>
        <v>19066.509999999998</v>
      </c>
    </row>
    <row r="64" spans="1:7" s="11" customFormat="1">
      <c r="A64" s="15" t="s">
        <v>2194</v>
      </c>
      <c r="B64" s="90" t="s">
        <v>2195</v>
      </c>
      <c r="C64" s="82">
        <v>0</v>
      </c>
      <c r="D64" s="83">
        <v>0</v>
      </c>
      <c r="E64" s="83">
        <v>0</v>
      </c>
      <c r="F64" s="83">
        <v>0</v>
      </c>
      <c r="G64" s="83">
        <f t="shared" si="0"/>
        <v>0</v>
      </c>
    </row>
    <row r="65" spans="1:7" s="11" customFormat="1">
      <c r="A65" s="15" t="s">
        <v>2196</v>
      </c>
      <c r="B65" s="90" t="s">
        <v>2197</v>
      </c>
      <c r="C65" s="82">
        <f>'Head 056'!E26</f>
        <v>276807.56999999995</v>
      </c>
      <c r="D65" s="83">
        <f>'Head 056 - Capex'!E10</f>
        <v>1078138.6299999999</v>
      </c>
      <c r="E65" s="83">
        <v>0</v>
      </c>
      <c r="F65" s="83">
        <v>0</v>
      </c>
      <c r="G65" s="83">
        <f t="shared" si="0"/>
        <v>1354946.1999999997</v>
      </c>
    </row>
    <row r="66" spans="1:7" s="11" customFormat="1">
      <c r="A66" s="15"/>
      <c r="B66" s="91" t="s">
        <v>2198</v>
      </c>
      <c r="C66" s="83">
        <v>0</v>
      </c>
      <c r="D66" s="83">
        <v>0</v>
      </c>
      <c r="E66" s="82">
        <f>BAIC!E24</f>
        <v>4187108.17</v>
      </c>
      <c r="F66" s="83">
        <v>0</v>
      </c>
      <c r="G66" s="83">
        <f t="shared" si="0"/>
        <v>4187108.17</v>
      </c>
    </row>
    <row r="67" spans="1:7" s="11" customFormat="1">
      <c r="A67" s="15"/>
      <c r="B67" s="91" t="s">
        <v>2199</v>
      </c>
      <c r="C67" s="83">
        <v>0</v>
      </c>
      <c r="D67" s="83">
        <v>0</v>
      </c>
      <c r="E67" s="82">
        <f>BAMSI!E21</f>
        <v>339066.91000000003</v>
      </c>
      <c r="F67" s="83">
        <v>0</v>
      </c>
      <c r="G67" s="83">
        <f t="shared" si="0"/>
        <v>339066.91000000003</v>
      </c>
    </row>
    <row r="68" spans="1:7" s="11" customFormat="1">
      <c r="A68" s="15"/>
      <c r="B68" s="91" t="s">
        <v>2200</v>
      </c>
      <c r="C68" s="83">
        <v>0</v>
      </c>
      <c r="D68" s="83">
        <v>0</v>
      </c>
      <c r="E68" s="82">
        <v>0</v>
      </c>
      <c r="F68" s="83">
        <v>0</v>
      </c>
      <c r="G68" s="83">
        <f t="shared" si="0"/>
        <v>0</v>
      </c>
    </row>
    <row r="69" spans="1:7" s="11" customFormat="1">
      <c r="A69" s="15" t="s">
        <v>2201</v>
      </c>
      <c r="B69" s="90" t="s">
        <v>2202</v>
      </c>
      <c r="C69" s="82">
        <f>'Head 057'!E25</f>
        <v>27763.19</v>
      </c>
      <c r="D69" s="83">
        <v>0</v>
      </c>
      <c r="E69" s="83">
        <v>0</v>
      </c>
      <c r="F69" s="83">
        <v>0</v>
      </c>
      <c r="G69" s="83">
        <f t="shared" si="0"/>
        <v>27763.19</v>
      </c>
    </row>
    <row r="70" spans="1:7" s="11" customFormat="1">
      <c r="A70" s="15" t="s">
        <v>2203</v>
      </c>
      <c r="B70" s="90" t="s">
        <v>2204</v>
      </c>
      <c r="C70" s="82">
        <f>'Head 058'!E31</f>
        <v>19223.080000000002</v>
      </c>
      <c r="D70" s="83">
        <v>0</v>
      </c>
      <c r="E70" s="83">
        <v>0</v>
      </c>
      <c r="F70" s="83">
        <v>0</v>
      </c>
      <c r="G70" s="83">
        <f t="shared" si="0"/>
        <v>19223.080000000002</v>
      </c>
    </row>
    <row r="71" spans="1:7" s="11" customFormat="1">
      <c r="A71" s="15" t="s">
        <v>2205</v>
      </c>
      <c r="B71" s="90" t="s">
        <v>2206</v>
      </c>
      <c r="C71" s="82">
        <f>'Head 060'!E13</f>
        <v>0</v>
      </c>
      <c r="D71" s="85">
        <v>0</v>
      </c>
      <c r="E71" s="83">
        <v>0</v>
      </c>
      <c r="F71" s="83">
        <f>'Head 060'!G13:G13</f>
        <v>28133946.09</v>
      </c>
      <c r="G71" s="83">
        <f t="shared" ref="G71:G89" si="1">SUM(C71:F71)</f>
        <v>28133946.09</v>
      </c>
    </row>
    <row r="72" spans="1:7" s="11" customFormat="1">
      <c r="A72" s="15"/>
      <c r="B72" s="91" t="s">
        <v>2207</v>
      </c>
      <c r="C72" s="83">
        <v>0</v>
      </c>
      <c r="D72" s="83">
        <v>0</v>
      </c>
      <c r="E72" s="82">
        <f>PHA!E35</f>
        <v>3359021.8800000004</v>
      </c>
      <c r="F72" s="83">
        <f>PHA!G35</f>
        <v>56048788</v>
      </c>
      <c r="G72" s="83">
        <f t="shared" si="1"/>
        <v>59407809.880000003</v>
      </c>
    </row>
    <row r="73" spans="1:7" s="11" customFormat="1">
      <c r="A73" s="15"/>
      <c r="B73" s="91" t="s">
        <v>2208</v>
      </c>
      <c r="C73" s="83">
        <v>0</v>
      </c>
      <c r="D73" s="83">
        <v>0</v>
      </c>
      <c r="E73" s="82">
        <f>NHIA!E13</f>
        <v>1062929.52</v>
      </c>
      <c r="F73" s="83">
        <v>0</v>
      </c>
      <c r="G73" s="83">
        <f t="shared" si="1"/>
        <v>1062929.52</v>
      </c>
    </row>
    <row r="74" spans="1:7" s="11" customFormat="1">
      <c r="A74" s="15" t="s">
        <v>2209</v>
      </c>
      <c r="B74" s="90" t="s">
        <v>2210</v>
      </c>
      <c r="C74" s="82">
        <f>'Head 065'!E30</f>
        <v>147504.6</v>
      </c>
      <c r="D74" s="83">
        <v>0</v>
      </c>
      <c r="E74" s="83">
        <v>0</v>
      </c>
      <c r="F74" s="83">
        <v>0</v>
      </c>
      <c r="G74" s="83">
        <f t="shared" si="1"/>
        <v>147504.6</v>
      </c>
    </row>
    <row r="75" spans="1:7" s="11" customFormat="1">
      <c r="A75" s="15" t="s">
        <v>2211</v>
      </c>
      <c r="B75" s="90" t="s">
        <v>2212</v>
      </c>
      <c r="C75" s="82">
        <v>0</v>
      </c>
      <c r="D75" s="83">
        <v>0</v>
      </c>
      <c r="E75" s="83">
        <v>0</v>
      </c>
      <c r="F75" s="83">
        <v>0</v>
      </c>
      <c r="G75" s="83">
        <f t="shared" si="1"/>
        <v>0</v>
      </c>
    </row>
    <row r="76" spans="1:7" s="11" customFormat="1">
      <c r="A76" s="15" t="s">
        <v>2213</v>
      </c>
      <c r="B76" s="90" t="s">
        <v>2214</v>
      </c>
      <c r="C76" s="82">
        <v>0</v>
      </c>
      <c r="D76" s="83">
        <v>0</v>
      </c>
      <c r="E76" s="83">
        <v>0</v>
      </c>
      <c r="F76" s="83">
        <v>0</v>
      </c>
      <c r="G76" s="83">
        <f t="shared" si="1"/>
        <v>0</v>
      </c>
    </row>
    <row r="77" spans="1:7" s="11" customFormat="1">
      <c r="A77" s="15"/>
      <c r="B77" s="91" t="s">
        <v>2215</v>
      </c>
      <c r="C77" s="83">
        <v>0</v>
      </c>
      <c r="D77" s="83">
        <v>0</v>
      </c>
      <c r="E77" s="82">
        <f>'Airport Authority'!E51</f>
        <v>0</v>
      </c>
      <c r="F77" s="83">
        <f>'Airport Authority'!G51</f>
        <v>16713035.609999999</v>
      </c>
      <c r="G77" s="83">
        <f t="shared" si="1"/>
        <v>16713035.609999999</v>
      </c>
    </row>
    <row r="78" spans="1:7" s="11" customFormat="1">
      <c r="A78" s="15"/>
      <c r="B78" s="91" t="s">
        <v>2216</v>
      </c>
      <c r="C78" s="83">
        <v>0</v>
      </c>
      <c r="D78" s="83">
        <v>0</v>
      </c>
      <c r="E78" s="82">
        <f>Bahamasair!E216</f>
        <v>24236305.359999999</v>
      </c>
      <c r="F78" s="83">
        <v>0</v>
      </c>
      <c r="G78" s="83">
        <f t="shared" si="1"/>
        <v>24236305.359999999</v>
      </c>
    </row>
    <row r="79" spans="1:7" s="11" customFormat="1" ht="13.25" customHeight="1">
      <c r="A79" s="15"/>
      <c r="B79" s="91" t="s">
        <v>2217</v>
      </c>
      <c r="C79" s="83">
        <v>0</v>
      </c>
      <c r="D79" s="83">
        <v>0</v>
      </c>
      <c r="E79" s="82">
        <f>NFS!E88</f>
        <v>575874.21</v>
      </c>
      <c r="F79" s="83">
        <f>NFS!G88</f>
        <v>5824521.8000000007</v>
      </c>
      <c r="G79" s="83">
        <f t="shared" si="1"/>
        <v>6400396.0100000007</v>
      </c>
    </row>
    <row r="80" spans="1:7" s="11" customFormat="1">
      <c r="A80" s="15"/>
      <c r="B80" s="91" t="s">
        <v>2218</v>
      </c>
      <c r="C80" s="83">
        <v>0</v>
      </c>
      <c r="D80" s="83">
        <v>0</v>
      </c>
      <c r="E80" s="82">
        <v>0</v>
      </c>
      <c r="F80" s="83">
        <v>0</v>
      </c>
      <c r="G80" s="83">
        <f t="shared" si="1"/>
        <v>0</v>
      </c>
    </row>
    <row r="81" spans="1:7" s="11" customFormat="1">
      <c r="A81" s="15"/>
      <c r="B81" s="91" t="s">
        <v>2219</v>
      </c>
      <c r="C81" s="83">
        <v>0</v>
      </c>
      <c r="D81" s="83">
        <v>0</v>
      </c>
      <c r="E81" s="82">
        <v>0</v>
      </c>
      <c r="F81" s="83">
        <v>0</v>
      </c>
      <c r="G81" s="83">
        <f t="shared" si="1"/>
        <v>0</v>
      </c>
    </row>
    <row r="82" spans="1:7" s="11" customFormat="1">
      <c r="A82" s="15"/>
      <c r="B82" s="91" t="s">
        <v>2220</v>
      </c>
      <c r="C82" s="83">
        <v>0</v>
      </c>
      <c r="D82" s="83">
        <v>0</v>
      </c>
      <c r="E82" s="82">
        <f>'Hotel Corp.'!E10</f>
        <v>647839</v>
      </c>
      <c r="F82" s="83">
        <v>0</v>
      </c>
      <c r="G82" s="83">
        <f t="shared" si="1"/>
        <v>647839</v>
      </c>
    </row>
    <row r="83" spans="1:7" s="11" customFormat="1">
      <c r="A83" s="15"/>
      <c r="B83" s="91" t="s">
        <v>2221</v>
      </c>
      <c r="C83" s="83">
        <v>0</v>
      </c>
      <c r="D83" s="83">
        <v>0</v>
      </c>
      <c r="E83" s="83">
        <v>0</v>
      </c>
      <c r="F83" s="83">
        <v>0</v>
      </c>
      <c r="G83" s="83">
        <f t="shared" si="1"/>
        <v>0</v>
      </c>
    </row>
    <row r="84" spans="1:7" s="11" customFormat="1">
      <c r="A84" s="15" t="s">
        <v>2222</v>
      </c>
      <c r="B84" s="90" t="s">
        <v>2223</v>
      </c>
      <c r="C84" s="82">
        <f>'Head 70'!E11</f>
        <v>107937.31</v>
      </c>
      <c r="D84" s="83">
        <v>0</v>
      </c>
      <c r="E84" s="83">
        <v>0</v>
      </c>
      <c r="F84" s="83">
        <v>0</v>
      </c>
      <c r="G84" s="83">
        <f t="shared" si="1"/>
        <v>107937.31</v>
      </c>
    </row>
    <row r="85" spans="1:7" s="11" customFormat="1">
      <c r="A85" s="25"/>
      <c r="B85" s="91" t="s">
        <v>2224</v>
      </c>
      <c r="C85" s="83">
        <v>0</v>
      </c>
      <c r="D85" s="83">
        <v>0</v>
      </c>
      <c r="E85" s="83">
        <v>0</v>
      </c>
      <c r="F85" s="83">
        <v>0</v>
      </c>
      <c r="G85" s="83">
        <f t="shared" si="1"/>
        <v>0</v>
      </c>
    </row>
    <row r="86" spans="1:7" s="11" customFormat="1">
      <c r="A86" s="15" t="s">
        <v>2225</v>
      </c>
      <c r="B86" s="90" t="s">
        <v>2226</v>
      </c>
      <c r="C86" s="82">
        <f>'Head 072'!E9</f>
        <v>3500</v>
      </c>
      <c r="D86" s="83">
        <v>0</v>
      </c>
      <c r="E86" s="83">
        <v>0</v>
      </c>
      <c r="F86" s="83">
        <v>0</v>
      </c>
      <c r="G86" s="83">
        <f t="shared" si="1"/>
        <v>3500</v>
      </c>
    </row>
    <row r="87" spans="1:7" s="11" customFormat="1">
      <c r="A87" s="15" t="s">
        <v>2227</v>
      </c>
      <c r="B87" s="90" t="s">
        <v>2228</v>
      </c>
      <c r="C87" s="82">
        <f>'Head 073'!E33</f>
        <v>10955022.520000001</v>
      </c>
      <c r="D87" s="83">
        <f>'Head 073 - Capex'!E11</f>
        <v>1103.02</v>
      </c>
      <c r="E87" s="83">
        <v>0</v>
      </c>
      <c r="F87" s="83">
        <f>'Head 073 - Capex'!G11+'Head 073'!G33</f>
        <v>5699.3</v>
      </c>
      <c r="G87" s="83">
        <f t="shared" si="1"/>
        <v>10961824.840000002</v>
      </c>
    </row>
    <row r="88" spans="1:7" s="11" customFormat="1">
      <c r="A88" s="15" t="s">
        <v>2229</v>
      </c>
      <c r="B88" s="90" t="s">
        <v>2230</v>
      </c>
      <c r="C88" s="82">
        <f>'Head 074'!E9</f>
        <v>8438.08</v>
      </c>
      <c r="D88" s="85">
        <v>0</v>
      </c>
      <c r="E88" s="83">
        <v>0</v>
      </c>
      <c r="F88" s="83">
        <v>0</v>
      </c>
      <c r="G88" s="83">
        <f t="shared" si="1"/>
        <v>8438.08</v>
      </c>
    </row>
    <row r="89" spans="1:7" s="11" customFormat="1">
      <c r="A89" s="15" t="s">
        <v>2233</v>
      </c>
      <c r="B89" s="90" t="s">
        <v>2234</v>
      </c>
      <c r="C89" s="86">
        <v>0</v>
      </c>
      <c r="D89" s="83">
        <v>0</v>
      </c>
      <c r="E89" s="83">
        <v>0</v>
      </c>
      <c r="F89" s="83">
        <v>0</v>
      </c>
      <c r="G89" s="83">
        <f t="shared" si="1"/>
        <v>0</v>
      </c>
    </row>
    <row r="90" spans="1:7" s="11" customFormat="1" ht="14.5">
      <c r="A90" s="88"/>
      <c r="B90" s="94" t="s">
        <v>231</v>
      </c>
      <c r="C90" s="87">
        <f>SUM(C6:C89)</f>
        <v>229721715.50799999</v>
      </c>
      <c r="D90" s="87">
        <f t="shared" ref="D90:G90" si="2">SUM(D6:D89)</f>
        <v>32322085.459999997</v>
      </c>
      <c r="E90" s="87">
        <f t="shared" si="2"/>
        <v>96884792.701999992</v>
      </c>
      <c r="F90" s="87">
        <f t="shared" ref="F90" si="3">SUM(F6:F89)</f>
        <v>579389489.36999989</v>
      </c>
      <c r="G90" s="87">
        <f t="shared" si="2"/>
        <v>938318083.04000044</v>
      </c>
    </row>
    <row r="91" spans="1:7" s="11" customFormat="1">
      <c r="A91" s="53"/>
      <c r="B91" s="54"/>
      <c r="C91" s="55"/>
      <c r="D91" s="16"/>
      <c r="E91" s="16"/>
      <c r="F91" s="16"/>
      <c r="G91" s="16"/>
    </row>
    <row r="92" spans="1:7" s="11" customFormat="1">
      <c r="A92" s="53"/>
      <c r="B92" s="53"/>
      <c r="C92" s="56"/>
      <c r="G92" s="474"/>
    </row>
    <row r="93" spans="1:7">
      <c r="G93" s="474"/>
    </row>
    <row r="94" spans="1:7" s="11" customFormat="1">
      <c r="C94" s="27"/>
    </row>
    <row r="95" spans="1:7" s="11" customFormat="1">
      <c r="C95" s="27"/>
    </row>
  </sheetData>
  <customSheetViews>
    <customSheetView guid="{0B6FAD62-43BD-4EC8-9980-3120FC41C2BF}" showPageBreaks="1" showGridLines="0" fitToPage="1">
      <pane xSplit="2" ySplit="5" topLeftCell="C6" activePane="bottomRight" state="frozen"/>
      <selection pane="bottomRight" activeCell="E15" sqref="E15"/>
      <pageMargins left="0.7" right="0.7" top="0.75" bottom="0.75" header="0.3" footer="0.3"/>
      <pageSetup scale="79" fitToHeight="0" orientation="landscape" r:id="rId1"/>
      <headerFooter>
        <oddFooter>&amp;C&amp;P</oddFooter>
      </headerFooter>
    </customSheetView>
    <customSheetView guid="{57AB6574-63F2-40B5-BA02-4B403D8BA163}" showPageBreaks="1" showGridLines="0" fitToPage="1">
      <pane xSplit="2" ySplit="5" topLeftCell="C15" activePane="bottomRight" state="frozen"/>
      <selection pane="bottomRight" activeCell="E22" sqref="E22"/>
      <pageMargins left="0.7" right="0.7" top="0.75" bottom="0.75" header="0.3" footer="0.3"/>
      <pageSetup scale="79" fitToHeight="0" orientation="landscape" r:id="rId2"/>
      <headerFooter>
        <oddFooter>&amp;C&amp;P</oddFooter>
      </headerFooter>
    </customSheetView>
  </customSheetViews>
  <mergeCells count="6">
    <mergeCell ref="A2:G2"/>
    <mergeCell ref="A3:A4"/>
    <mergeCell ref="B3:B4"/>
    <mergeCell ref="G3:G4"/>
    <mergeCell ref="F3:F4"/>
    <mergeCell ref="C3:E3"/>
  </mergeCells>
  <pageMargins left="0.7" right="0.7" top="0.75" bottom="0.75" header="0.3" footer="0.3"/>
  <pageSetup scale="79" fitToHeight="0" orientation="landscape" r:id="rId3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G16"/>
  <sheetViews>
    <sheetView showGridLines="0" zoomScaleNormal="100" workbookViewId="0">
      <selection activeCell="D10" sqref="D10"/>
    </sheetView>
  </sheetViews>
  <sheetFormatPr defaultRowHeight="14.5"/>
  <cols>
    <col min="2" max="2" width="35.08984375" customWidth="1"/>
    <col min="3" max="3" width="35.08984375" hidden="1" customWidth="1"/>
    <col min="4" max="4" width="57.08984375" customWidth="1"/>
    <col min="5" max="5" width="24.54296875" customWidth="1"/>
    <col min="6" max="6" width="21" hidden="1" customWidth="1"/>
    <col min="7" max="7" width="23" customWidth="1"/>
  </cols>
  <sheetData>
    <row r="1" spans="1:7" ht="18" customHeight="1">
      <c r="A1" s="102" t="s">
        <v>557</v>
      </c>
      <c r="B1" s="102"/>
      <c r="C1" s="103"/>
      <c r="D1" s="103"/>
      <c r="E1" s="103"/>
      <c r="F1" s="104"/>
      <c r="G1" s="104"/>
    </row>
    <row r="2" spans="1:7" ht="18" customHeight="1">
      <c r="A2" s="105" t="s">
        <v>3139</v>
      </c>
      <c r="B2" s="105"/>
      <c r="C2" s="103"/>
      <c r="D2" s="103"/>
      <c r="E2" s="103"/>
      <c r="F2" s="104"/>
      <c r="G2" s="104"/>
    </row>
    <row r="3" spans="1:7">
      <c r="A3" s="486" t="s">
        <v>3171</v>
      </c>
      <c r="B3" s="487"/>
      <c r="C3" s="487"/>
      <c r="D3" s="487"/>
      <c r="E3" s="487"/>
      <c r="F3" s="487"/>
      <c r="G3" s="488"/>
    </row>
    <row r="4" spans="1:7">
      <c r="A4" s="138"/>
      <c r="B4" s="139"/>
      <c r="C4" s="106"/>
      <c r="D4" s="138"/>
      <c r="E4" s="489" t="s">
        <v>3175</v>
      </c>
      <c r="F4" s="107"/>
      <c r="G4" s="489" t="s">
        <v>3186</v>
      </c>
    </row>
    <row r="5" spans="1:7">
      <c r="A5" s="140" t="s">
        <v>4</v>
      </c>
      <c r="B5" s="141" t="s">
        <v>9</v>
      </c>
      <c r="C5" s="108" t="s">
        <v>10</v>
      </c>
      <c r="D5" s="140" t="s">
        <v>1</v>
      </c>
      <c r="E5" s="490"/>
      <c r="F5" s="109" t="s">
        <v>7</v>
      </c>
      <c r="G5" s="490"/>
    </row>
    <row r="6" spans="1:7">
      <c r="A6" s="111"/>
      <c r="B6" s="142"/>
      <c r="C6" s="110"/>
      <c r="D6" s="111"/>
      <c r="E6" s="142" t="s">
        <v>3170</v>
      </c>
      <c r="F6" s="111"/>
      <c r="G6" s="111" t="s">
        <v>3170</v>
      </c>
    </row>
    <row r="7" spans="1:7" s="44" customFormat="1" ht="20.149999999999999" customHeight="1">
      <c r="A7" s="123">
        <v>1</v>
      </c>
      <c r="B7" s="120" t="s">
        <v>558</v>
      </c>
      <c r="C7" s="120" t="s">
        <v>420</v>
      </c>
      <c r="D7" s="121" t="s">
        <v>559</v>
      </c>
      <c r="E7" s="167">
        <v>592.74</v>
      </c>
      <c r="F7" s="188" t="s">
        <v>560</v>
      </c>
      <c r="G7" s="183">
        <v>0</v>
      </c>
    </row>
    <row r="8" spans="1:7" s="44" customFormat="1" ht="20.149999999999999" customHeight="1">
      <c r="A8" s="123">
        <v>4</v>
      </c>
      <c r="B8" s="120" t="s">
        <v>563</v>
      </c>
      <c r="C8" s="120" t="s">
        <v>564</v>
      </c>
      <c r="D8" s="121" t="s">
        <v>565</v>
      </c>
      <c r="E8" s="167">
        <v>1684</v>
      </c>
      <c r="F8" s="188" t="s">
        <v>560</v>
      </c>
      <c r="G8" s="183">
        <v>0</v>
      </c>
    </row>
    <row r="9" spans="1:7" s="44" customFormat="1" ht="20.149999999999999" customHeight="1">
      <c r="A9" s="123">
        <v>5</v>
      </c>
      <c r="B9" s="120" t="s">
        <v>566</v>
      </c>
      <c r="C9" s="120" t="s">
        <v>567</v>
      </c>
      <c r="D9" s="121" t="s">
        <v>568</v>
      </c>
      <c r="E9" s="167">
        <v>34.25</v>
      </c>
      <c r="F9" s="188" t="s">
        <v>560</v>
      </c>
      <c r="G9" s="183">
        <v>0</v>
      </c>
    </row>
    <row r="10" spans="1:7" s="44" customFormat="1" ht="20.149999999999999" customHeight="1">
      <c r="A10" s="123">
        <v>6</v>
      </c>
      <c r="B10" s="120" t="s">
        <v>569</v>
      </c>
      <c r="C10" s="120" t="s">
        <v>570</v>
      </c>
      <c r="D10" s="189" t="s">
        <v>571</v>
      </c>
      <c r="E10" s="190">
        <v>6582.78</v>
      </c>
      <c r="F10" s="188" t="s">
        <v>572</v>
      </c>
      <c r="G10" s="183">
        <v>0</v>
      </c>
    </row>
    <row r="11" spans="1:7" s="44" customFormat="1" ht="20.149999999999999" customHeight="1">
      <c r="A11" s="123">
        <v>7</v>
      </c>
      <c r="B11" s="120" t="s">
        <v>573</v>
      </c>
      <c r="C11" s="191" t="s">
        <v>574</v>
      </c>
      <c r="D11" s="123" t="s">
        <v>575</v>
      </c>
      <c r="E11" s="192">
        <v>450.57</v>
      </c>
      <c r="F11" s="188" t="s">
        <v>572</v>
      </c>
      <c r="G11" s="183">
        <v>0</v>
      </c>
    </row>
    <row r="12" spans="1:7" s="44" customFormat="1" ht="20.149999999999999" customHeight="1">
      <c r="A12" s="123">
        <v>8</v>
      </c>
      <c r="B12" s="120" t="s">
        <v>576</v>
      </c>
      <c r="C12" s="191" t="s">
        <v>577</v>
      </c>
      <c r="D12" s="123" t="s">
        <v>578</v>
      </c>
      <c r="E12" s="192">
        <v>844.94</v>
      </c>
      <c r="F12" s="188" t="s">
        <v>579</v>
      </c>
      <c r="G12" s="183">
        <v>0</v>
      </c>
    </row>
    <row r="13" spans="1:7" s="44" customFormat="1" ht="20.149999999999999" customHeight="1">
      <c r="A13" s="123">
        <v>9</v>
      </c>
      <c r="B13" s="120" t="s">
        <v>580</v>
      </c>
      <c r="C13" s="191" t="s">
        <v>581</v>
      </c>
      <c r="D13" s="123" t="s">
        <v>582</v>
      </c>
      <c r="E13" s="193">
        <v>456.03</v>
      </c>
      <c r="F13" s="188" t="s">
        <v>572</v>
      </c>
      <c r="G13" s="183">
        <v>0</v>
      </c>
    </row>
    <row r="14" spans="1:7" s="44" customFormat="1" ht="20.149999999999999" customHeight="1">
      <c r="A14" s="123">
        <v>10</v>
      </c>
      <c r="B14" s="120" t="s">
        <v>55</v>
      </c>
      <c r="C14" s="120" t="s">
        <v>56</v>
      </c>
      <c r="D14" s="121" t="s">
        <v>583</v>
      </c>
      <c r="E14" s="167">
        <v>12850</v>
      </c>
      <c r="F14" s="188" t="s">
        <v>560</v>
      </c>
      <c r="G14" s="183">
        <v>0</v>
      </c>
    </row>
    <row r="15" spans="1:7" s="44" customFormat="1" ht="20.149999999999999" customHeight="1">
      <c r="A15" s="123"/>
      <c r="B15" s="120"/>
      <c r="C15" s="120"/>
      <c r="D15" s="168" t="s">
        <v>3</v>
      </c>
      <c r="E15" s="171">
        <f>SUM(E7:E14)</f>
        <v>23495.31</v>
      </c>
      <c r="F15" s="171">
        <f t="shared" ref="F15:G15" si="0">SUM(F7:F14)</f>
        <v>0</v>
      </c>
      <c r="G15" s="171">
        <f t="shared" si="0"/>
        <v>0</v>
      </c>
    </row>
    <row r="16" spans="1:7">
      <c r="E16" s="95"/>
    </row>
  </sheetData>
  <customSheetViews>
    <customSheetView guid="{0B6FAD62-43BD-4EC8-9980-3120FC41C2BF}" showGridLines="0" fitToPage="1" hiddenColumns="1">
      <selection activeCell="D10" sqref="D10"/>
      <pageMargins left="0.7" right="0.7" top="0.75" bottom="0.75" header="0.3" footer="0.3"/>
      <pageSetup scale="82" fitToHeight="0" orientation="landscape" r:id="rId1"/>
    </customSheetView>
    <customSheetView guid="{57AB6574-63F2-40B5-BA02-4B403D8BA163}" showPageBreaks="1" showGridLines="0" fitToPage="1" printArea="1" hiddenColumns="1">
      <selection activeCell="D10" sqref="D10"/>
      <pageMargins left="0.7" right="0.7" top="0.75" bottom="0.75" header="0.3" footer="0.3"/>
      <pageSetup scale="82" fitToHeight="0" orientation="landscape" r:id="rId2"/>
    </customSheetView>
  </customSheetViews>
  <mergeCells count="3">
    <mergeCell ref="A3:G3"/>
    <mergeCell ref="E4:E5"/>
    <mergeCell ref="G4:G5"/>
  </mergeCells>
  <pageMargins left="0.7" right="0.7" top="0.75" bottom="0.75" header="0.3" footer="0.3"/>
  <pageSetup scale="82" fitToHeight="0" orientation="landscape"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I31"/>
  <sheetViews>
    <sheetView showGridLines="0" zoomScaleNormal="100" workbookViewId="0">
      <selection activeCell="E21" sqref="E21"/>
    </sheetView>
  </sheetViews>
  <sheetFormatPr defaultColWidth="8.90625" defaultRowHeight="14.5"/>
  <cols>
    <col min="1" max="1" width="11.36328125" style="73" customWidth="1"/>
    <col min="2" max="2" width="5.81640625" style="73" hidden="1" customWidth="1"/>
    <col min="3" max="3" width="35.08984375" style="73" customWidth="1"/>
    <col min="4" max="4" width="35.08984375" style="73" hidden="1" customWidth="1"/>
    <col min="5" max="5" width="45.54296875" style="73" customWidth="1"/>
    <col min="6" max="6" width="24.54296875" style="73" customWidth="1"/>
    <col min="7" max="7" width="23.6328125" style="73" hidden="1" customWidth="1"/>
    <col min="8" max="8" width="22.90625" style="73" customWidth="1"/>
    <col min="9" max="16384" width="8.90625" style="73"/>
  </cols>
  <sheetData>
    <row r="1" spans="1:8" ht="18" customHeight="1">
      <c r="A1" s="413" t="s">
        <v>3146</v>
      </c>
      <c r="B1" s="414"/>
      <c r="C1" s="414"/>
      <c r="D1" s="414"/>
      <c r="E1" s="414"/>
      <c r="F1" s="414"/>
    </row>
    <row r="2" spans="1:8" ht="18" customHeight="1">
      <c r="A2" s="497" t="s">
        <v>3147</v>
      </c>
      <c r="B2" s="497"/>
      <c r="C2" s="497"/>
      <c r="D2" s="497"/>
      <c r="E2" s="497"/>
      <c r="F2" s="497"/>
    </row>
    <row r="3" spans="1:8" ht="26">
      <c r="A3" s="498" t="s">
        <v>3171</v>
      </c>
      <c r="B3" s="499"/>
      <c r="C3" s="499"/>
      <c r="D3" s="499"/>
      <c r="E3" s="499"/>
      <c r="F3" s="499"/>
      <c r="G3" s="499"/>
      <c r="H3" s="500"/>
    </row>
    <row r="4" spans="1:8" ht="17.5">
      <c r="A4" s="66"/>
      <c r="B4" s="67"/>
      <c r="C4" s="67"/>
      <c r="D4" s="68"/>
      <c r="E4" s="66"/>
      <c r="F4" s="81"/>
      <c r="G4" s="69"/>
      <c r="H4" s="69"/>
    </row>
    <row r="5" spans="1:8" ht="17.5">
      <c r="A5" s="64" t="s">
        <v>4</v>
      </c>
      <c r="B5" s="62"/>
      <c r="C5" s="297" t="s">
        <v>9</v>
      </c>
      <c r="D5" s="108" t="s">
        <v>10</v>
      </c>
      <c r="E5" s="140" t="s">
        <v>1</v>
      </c>
      <c r="F5" s="194" t="s">
        <v>3175</v>
      </c>
      <c r="G5" s="109" t="s">
        <v>7</v>
      </c>
      <c r="H5" s="109" t="s">
        <v>3186</v>
      </c>
    </row>
    <row r="6" spans="1:8" ht="17.5">
      <c r="A6" s="101"/>
      <c r="B6" s="71"/>
      <c r="C6" s="142"/>
      <c r="D6" s="110"/>
      <c r="E6" s="326"/>
      <c r="F6" s="142" t="s">
        <v>3170</v>
      </c>
      <c r="G6" s="326"/>
      <c r="H6" s="326" t="s">
        <v>3170</v>
      </c>
    </row>
    <row r="7" spans="1:8" s="381" customFormat="1" ht="20.149999999999999" customHeight="1">
      <c r="A7" s="415">
        <v>1</v>
      </c>
      <c r="B7" s="415"/>
      <c r="C7" s="416" t="s">
        <v>328</v>
      </c>
      <c r="D7" s="416" t="s">
        <v>329</v>
      </c>
      <c r="E7" s="169" t="s">
        <v>330</v>
      </c>
      <c r="F7" s="170">
        <v>270</v>
      </c>
      <c r="G7" s="195"/>
      <c r="H7" s="377">
        <v>0</v>
      </c>
    </row>
    <row r="8" spans="1:8" s="381" customFormat="1" ht="20.149999999999999" customHeight="1">
      <c r="A8" s="415">
        <v>2</v>
      </c>
      <c r="B8" s="415"/>
      <c r="C8" s="169" t="s">
        <v>331</v>
      </c>
      <c r="D8" s="169" t="s">
        <v>332</v>
      </c>
      <c r="E8" s="169" t="s">
        <v>330</v>
      </c>
      <c r="F8" s="188">
        <v>745</v>
      </c>
      <c r="G8" s="195"/>
      <c r="H8" s="377">
        <v>0</v>
      </c>
    </row>
    <row r="9" spans="1:8" s="381" customFormat="1" ht="20.149999999999999" customHeight="1">
      <c r="A9" s="415">
        <v>3</v>
      </c>
      <c r="B9" s="415"/>
      <c r="C9" s="169" t="s">
        <v>333</v>
      </c>
      <c r="D9" s="169" t="s">
        <v>334</v>
      </c>
      <c r="E9" s="169" t="s">
        <v>330</v>
      </c>
      <c r="F9" s="188">
        <v>2520</v>
      </c>
      <c r="G9" s="188"/>
      <c r="H9" s="377">
        <v>0</v>
      </c>
    </row>
    <row r="10" spans="1:8" s="381" customFormat="1" ht="20.149999999999999" customHeight="1">
      <c r="A10" s="415">
        <v>4</v>
      </c>
      <c r="B10" s="415"/>
      <c r="C10" s="169" t="s">
        <v>335</v>
      </c>
      <c r="D10" s="169" t="s">
        <v>336</v>
      </c>
      <c r="E10" s="169" t="s">
        <v>330</v>
      </c>
      <c r="F10" s="188">
        <v>1400</v>
      </c>
      <c r="G10" s="188"/>
      <c r="H10" s="377">
        <v>0</v>
      </c>
    </row>
    <row r="11" spans="1:8" s="381" customFormat="1" ht="20.149999999999999" customHeight="1">
      <c r="A11" s="415">
        <v>5</v>
      </c>
      <c r="B11" s="415"/>
      <c r="C11" s="169" t="s">
        <v>337</v>
      </c>
      <c r="D11" s="169" t="s">
        <v>336</v>
      </c>
      <c r="E11" s="169" t="s">
        <v>330</v>
      </c>
      <c r="F11" s="188">
        <v>300</v>
      </c>
      <c r="G11" s="188"/>
      <c r="H11" s="377">
        <v>0</v>
      </c>
    </row>
    <row r="12" spans="1:8" s="381" customFormat="1" ht="20.149999999999999" customHeight="1">
      <c r="A12" s="415">
        <v>6</v>
      </c>
      <c r="B12" s="415"/>
      <c r="C12" s="169" t="s">
        <v>338</v>
      </c>
      <c r="D12" s="169" t="s">
        <v>339</v>
      </c>
      <c r="E12" s="327" t="s">
        <v>340</v>
      </c>
      <c r="F12" s="188">
        <v>35000</v>
      </c>
      <c r="G12" s="188"/>
      <c r="H12" s="377">
        <v>0</v>
      </c>
    </row>
    <row r="13" spans="1:8" s="381" customFormat="1" ht="20.149999999999999" customHeight="1">
      <c r="A13" s="415">
        <v>7</v>
      </c>
      <c r="B13" s="415"/>
      <c r="C13" s="169" t="s">
        <v>341</v>
      </c>
      <c r="D13" s="169" t="s">
        <v>342</v>
      </c>
      <c r="E13" s="327" t="s">
        <v>343</v>
      </c>
      <c r="F13" s="188">
        <v>168</v>
      </c>
      <c r="G13" s="188"/>
      <c r="H13" s="377">
        <v>0</v>
      </c>
    </row>
    <row r="14" spans="1:8" s="381" customFormat="1" ht="20.149999999999999" customHeight="1">
      <c r="A14" s="415">
        <v>8</v>
      </c>
      <c r="B14" s="415"/>
      <c r="C14" s="169" t="s">
        <v>344</v>
      </c>
      <c r="D14" s="169" t="s">
        <v>336</v>
      </c>
      <c r="E14" s="327" t="s">
        <v>343</v>
      </c>
      <c r="F14" s="188">
        <v>600</v>
      </c>
      <c r="G14" s="188"/>
      <c r="H14" s="377">
        <v>0</v>
      </c>
    </row>
    <row r="15" spans="1:8" s="381" customFormat="1" ht="20.149999999999999" customHeight="1">
      <c r="A15" s="415">
        <v>9</v>
      </c>
      <c r="B15" s="415"/>
      <c r="C15" s="169" t="s">
        <v>345</v>
      </c>
      <c r="D15" s="169" t="s">
        <v>336</v>
      </c>
      <c r="E15" s="327" t="s">
        <v>343</v>
      </c>
      <c r="F15" s="188">
        <v>700</v>
      </c>
      <c r="G15" s="188"/>
      <c r="H15" s="377">
        <v>0</v>
      </c>
    </row>
    <row r="16" spans="1:8" s="381" customFormat="1" ht="20.149999999999999" customHeight="1">
      <c r="A16" s="415">
        <v>10</v>
      </c>
      <c r="B16" s="415"/>
      <c r="C16" s="169" t="s">
        <v>346</v>
      </c>
      <c r="D16" s="169" t="s">
        <v>336</v>
      </c>
      <c r="E16" s="327" t="s">
        <v>347</v>
      </c>
      <c r="F16" s="188">
        <v>840</v>
      </c>
      <c r="G16" s="188"/>
      <c r="H16" s="377">
        <v>0</v>
      </c>
    </row>
    <row r="17" spans="1:9" s="381" customFormat="1" ht="20.149999999999999" customHeight="1">
      <c r="A17" s="415">
        <v>11</v>
      </c>
      <c r="B17" s="415"/>
      <c r="C17" s="169" t="s">
        <v>348</v>
      </c>
      <c r="D17" s="169" t="s">
        <v>349</v>
      </c>
      <c r="E17" s="327" t="s">
        <v>350</v>
      </c>
      <c r="F17" s="188">
        <v>336</v>
      </c>
      <c r="G17" s="188"/>
      <c r="H17" s="377">
        <v>0</v>
      </c>
    </row>
    <row r="18" spans="1:9" s="381" customFormat="1" ht="20.149999999999999" customHeight="1">
      <c r="A18" s="415">
        <v>12</v>
      </c>
      <c r="B18" s="415"/>
      <c r="C18" s="169" t="s">
        <v>351</v>
      </c>
      <c r="D18" s="169" t="s">
        <v>352</v>
      </c>
      <c r="E18" s="327" t="s">
        <v>350</v>
      </c>
      <c r="F18" s="188">
        <v>39</v>
      </c>
      <c r="G18" s="188"/>
      <c r="H18" s="377">
        <v>0</v>
      </c>
    </row>
    <row r="19" spans="1:9" s="381" customFormat="1" ht="20.149999999999999" customHeight="1">
      <c r="A19" s="415">
        <v>13</v>
      </c>
      <c r="B19" s="415"/>
      <c r="C19" s="169" t="s">
        <v>353</v>
      </c>
      <c r="D19" s="169"/>
      <c r="E19" s="327" t="s">
        <v>350</v>
      </c>
      <c r="F19" s="188">
        <v>1200</v>
      </c>
      <c r="G19" s="188"/>
      <c r="H19" s="377">
        <v>0</v>
      </c>
    </row>
    <row r="20" spans="1:9" s="381" customFormat="1" ht="20.149999999999999" customHeight="1">
      <c r="A20" s="415">
        <v>14</v>
      </c>
      <c r="B20" s="415"/>
      <c r="C20" s="169" t="s">
        <v>354</v>
      </c>
      <c r="D20" s="169" t="s">
        <v>355</v>
      </c>
      <c r="E20" s="327" t="s">
        <v>350</v>
      </c>
      <c r="F20" s="188">
        <v>380</v>
      </c>
      <c r="G20" s="188"/>
      <c r="H20" s="377">
        <v>0</v>
      </c>
    </row>
    <row r="21" spans="1:9" s="381" customFormat="1" ht="20.149999999999999" customHeight="1">
      <c r="A21" s="415">
        <v>15</v>
      </c>
      <c r="B21" s="415"/>
      <c r="C21" s="169" t="s">
        <v>356</v>
      </c>
      <c r="D21" s="169" t="s">
        <v>336</v>
      </c>
      <c r="E21" s="327" t="s">
        <v>350</v>
      </c>
      <c r="F21" s="188">
        <v>672</v>
      </c>
      <c r="G21" s="188"/>
      <c r="H21" s="377">
        <v>0</v>
      </c>
    </row>
    <row r="22" spans="1:9" s="381" customFormat="1" ht="20.149999999999999" customHeight="1">
      <c r="A22" s="415">
        <v>16</v>
      </c>
      <c r="B22" s="415"/>
      <c r="C22" s="169" t="s">
        <v>357</v>
      </c>
      <c r="D22" s="169" t="s">
        <v>336</v>
      </c>
      <c r="E22" s="327" t="s">
        <v>350</v>
      </c>
      <c r="F22" s="188">
        <v>420</v>
      </c>
      <c r="G22" s="188"/>
      <c r="H22" s="377">
        <v>0</v>
      </c>
    </row>
    <row r="23" spans="1:9" s="381" customFormat="1" ht="20.149999999999999" customHeight="1">
      <c r="A23" s="415">
        <v>17</v>
      </c>
      <c r="B23" s="415"/>
      <c r="C23" s="169" t="s">
        <v>358</v>
      </c>
      <c r="D23" s="169"/>
      <c r="E23" s="327" t="s">
        <v>350</v>
      </c>
      <c r="F23" s="188">
        <v>898</v>
      </c>
      <c r="G23" s="188"/>
      <c r="H23" s="377">
        <v>0</v>
      </c>
    </row>
    <row r="24" spans="1:9" s="381" customFormat="1" ht="20.149999999999999" customHeight="1">
      <c r="A24" s="415">
        <v>18</v>
      </c>
      <c r="B24" s="415"/>
      <c r="C24" s="169" t="s">
        <v>359</v>
      </c>
      <c r="D24" s="169" t="s">
        <v>336</v>
      </c>
      <c r="E24" s="327" t="s">
        <v>350</v>
      </c>
      <c r="F24" s="188">
        <v>1800</v>
      </c>
      <c r="G24" s="188"/>
      <c r="H24" s="377">
        <v>0</v>
      </c>
    </row>
    <row r="25" spans="1:9" s="381" customFormat="1" ht="20.149999999999999" customHeight="1">
      <c r="A25" s="415">
        <v>19</v>
      </c>
      <c r="B25" s="415"/>
      <c r="C25" s="169" t="s">
        <v>360</v>
      </c>
      <c r="D25" s="169"/>
      <c r="E25" s="327" t="s">
        <v>350</v>
      </c>
      <c r="F25" s="188">
        <v>1558</v>
      </c>
      <c r="G25" s="188"/>
      <c r="H25" s="377">
        <v>0</v>
      </c>
    </row>
    <row r="26" spans="1:9" s="381" customFormat="1" ht="20.149999999999999" customHeight="1">
      <c r="A26" s="415">
        <v>20</v>
      </c>
      <c r="B26" s="415"/>
      <c r="C26" s="169" t="s">
        <v>361</v>
      </c>
      <c r="D26" s="169" t="s">
        <v>352</v>
      </c>
      <c r="E26" s="327" t="s">
        <v>350</v>
      </c>
      <c r="F26" s="188">
        <v>341</v>
      </c>
      <c r="G26" s="188"/>
      <c r="H26" s="377">
        <v>0</v>
      </c>
      <c r="I26" s="366"/>
    </row>
    <row r="27" spans="1:9" s="381" customFormat="1" ht="20.149999999999999" customHeight="1">
      <c r="A27" s="415">
        <v>21</v>
      </c>
      <c r="B27" s="415"/>
      <c r="C27" s="169" t="s">
        <v>362</v>
      </c>
      <c r="D27" s="169" t="s">
        <v>363</v>
      </c>
      <c r="E27" s="327" t="s">
        <v>350</v>
      </c>
      <c r="F27" s="188">
        <v>700</v>
      </c>
      <c r="G27" s="188"/>
      <c r="H27" s="377">
        <v>0</v>
      </c>
    </row>
    <row r="28" spans="1:9" s="381" customFormat="1" ht="20.149999999999999" customHeight="1">
      <c r="A28" s="415">
        <v>22</v>
      </c>
      <c r="B28" s="415"/>
      <c r="C28" s="169" t="s">
        <v>364</v>
      </c>
      <c r="D28" s="169" t="s">
        <v>336</v>
      </c>
      <c r="E28" s="327" t="s">
        <v>350</v>
      </c>
      <c r="F28" s="188">
        <v>359</v>
      </c>
      <c r="G28" s="188"/>
      <c r="H28" s="377">
        <v>0</v>
      </c>
    </row>
    <row r="29" spans="1:9" s="381" customFormat="1" ht="20.149999999999999" customHeight="1">
      <c r="A29" s="415">
        <v>23</v>
      </c>
      <c r="B29" s="415"/>
      <c r="C29" s="169" t="s">
        <v>365</v>
      </c>
      <c r="D29" s="169" t="s">
        <v>366</v>
      </c>
      <c r="E29" s="417" t="s">
        <v>367</v>
      </c>
      <c r="F29" s="188">
        <v>114072</v>
      </c>
      <c r="G29" s="188"/>
      <c r="H29" s="377">
        <v>0</v>
      </c>
    </row>
    <row r="30" spans="1:9" s="381" customFormat="1" ht="20.149999999999999" customHeight="1">
      <c r="A30" s="415"/>
      <c r="B30" s="415"/>
      <c r="C30" s="169"/>
      <c r="D30" s="169"/>
      <c r="E30" s="341" t="s">
        <v>3</v>
      </c>
      <c r="F30" s="195">
        <f>SUM(F7:F29)</f>
        <v>165318</v>
      </c>
      <c r="G30" s="195">
        <f t="shared" ref="G30:H30" si="0">SUM(G7:G29)</f>
        <v>0</v>
      </c>
      <c r="H30" s="195">
        <f t="shared" si="0"/>
        <v>0</v>
      </c>
    </row>
    <row r="31" spans="1:9" s="382" customFormat="1" ht="14"/>
  </sheetData>
  <customSheetViews>
    <customSheetView guid="{0B6FAD62-43BD-4EC8-9980-3120FC41C2BF}" showGridLines="0" fitToPage="1" hiddenColumns="1">
      <selection activeCell="E21" sqref="E21"/>
      <pageMargins left="0.7" right="0.7" top="0.75" bottom="0.75" header="0.3" footer="0.3"/>
      <pageSetup scale="87" fitToHeight="0" orientation="landscape" r:id="rId1"/>
    </customSheetView>
    <customSheetView guid="{57AB6574-63F2-40B5-BA02-4B403D8BA163}" showPageBreaks="1" showGridLines="0" fitToPage="1" printArea="1" hiddenColumns="1" topLeftCell="A25">
      <selection activeCell="A7" sqref="A1:XFD1048576"/>
      <pageMargins left="0.7" right="0.7" top="0.75" bottom="0.75" header="0.3" footer="0.3"/>
      <pageSetup scale="87" fitToHeight="0" orientation="landscape" r:id="rId2"/>
    </customSheetView>
  </customSheetViews>
  <mergeCells count="2">
    <mergeCell ref="A2:F2"/>
    <mergeCell ref="A3:H3"/>
  </mergeCells>
  <pageMargins left="0.7" right="0.7" top="0.75" bottom="0.75" header="0.3" footer="0.3"/>
  <pageSetup scale="87" fitToHeight="0" orientation="landscape" r:id="rId3"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G8"/>
  <sheetViews>
    <sheetView showGridLines="0" zoomScaleNormal="100" workbookViewId="0">
      <selection activeCell="B4" sqref="B4"/>
    </sheetView>
  </sheetViews>
  <sheetFormatPr defaultRowHeight="14.5"/>
  <cols>
    <col min="2" max="2" width="35.08984375" customWidth="1"/>
    <col min="3" max="3" width="35.08984375" hidden="1" customWidth="1"/>
    <col min="4" max="4" width="57.08984375" customWidth="1"/>
    <col min="5" max="5" width="24.54296875" customWidth="1"/>
    <col min="6" max="6" width="19.08984375" hidden="1" customWidth="1"/>
    <col min="7" max="7" width="22.08984375" customWidth="1"/>
  </cols>
  <sheetData>
    <row r="1" spans="1:7" ht="18" customHeight="1">
      <c r="A1" s="33" t="s">
        <v>904</v>
      </c>
      <c r="C1" s="1"/>
      <c r="D1" s="2"/>
      <c r="E1" s="2"/>
      <c r="F1" s="2"/>
    </row>
    <row r="2" spans="1:7" ht="18" customHeight="1">
      <c r="A2" s="34" t="s">
        <v>905</v>
      </c>
      <c r="C2" s="3"/>
      <c r="D2" s="2"/>
      <c r="E2" s="2"/>
      <c r="F2" s="2"/>
    </row>
    <row r="3" spans="1:7" ht="26">
      <c r="A3" s="501" t="s">
        <v>3171</v>
      </c>
      <c r="B3" s="502"/>
      <c r="C3" s="502"/>
      <c r="D3" s="502"/>
      <c r="E3" s="502"/>
      <c r="F3" s="502"/>
      <c r="G3" s="503"/>
    </row>
    <row r="4" spans="1:7" ht="17.5">
      <c r="A4" s="66"/>
      <c r="B4" s="67"/>
      <c r="C4" s="68"/>
      <c r="D4" s="66"/>
      <c r="E4" s="81"/>
      <c r="F4" s="69"/>
      <c r="G4" s="69"/>
    </row>
    <row r="5" spans="1:7">
      <c r="A5" s="140" t="s">
        <v>4</v>
      </c>
      <c r="B5" s="141" t="s">
        <v>9</v>
      </c>
      <c r="C5" s="108" t="s">
        <v>10</v>
      </c>
      <c r="D5" s="140" t="s">
        <v>1</v>
      </c>
      <c r="E5" s="194" t="s">
        <v>3175</v>
      </c>
      <c r="F5" s="109" t="s">
        <v>7</v>
      </c>
      <c r="G5" s="109" t="s">
        <v>3186</v>
      </c>
    </row>
    <row r="6" spans="1:7">
      <c r="A6" s="111"/>
      <c r="B6" s="142"/>
      <c r="C6" s="110"/>
      <c r="D6" s="111"/>
      <c r="E6" s="142" t="s">
        <v>3170</v>
      </c>
      <c r="F6" s="111"/>
      <c r="G6" s="111" t="s">
        <v>3170</v>
      </c>
    </row>
    <row r="7" spans="1:7" s="42" customFormat="1" ht="36.75" customHeight="1">
      <c r="A7" s="123">
        <v>1</v>
      </c>
      <c r="B7" s="157" t="s">
        <v>906</v>
      </c>
      <c r="C7" s="157" t="s">
        <v>907</v>
      </c>
      <c r="D7" s="169" t="s">
        <v>908</v>
      </c>
      <c r="E7" s="170">
        <v>40.5</v>
      </c>
      <c r="F7" s="171"/>
      <c r="G7" s="196">
        <v>0</v>
      </c>
    </row>
    <row r="8" spans="1:7" s="42" customFormat="1" ht="20.149999999999999" customHeight="1">
      <c r="A8" s="123"/>
      <c r="B8" s="120"/>
      <c r="C8" s="120"/>
      <c r="D8" s="168" t="s">
        <v>3</v>
      </c>
      <c r="E8" s="171">
        <f>SUM(E7:E7)</f>
        <v>40.5</v>
      </c>
      <c r="F8" s="171">
        <f t="shared" ref="F8:G8" si="0">SUM(F7:F7)</f>
        <v>0</v>
      </c>
      <c r="G8" s="171">
        <f t="shared" si="0"/>
        <v>0</v>
      </c>
    </row>
  </sheetData>
  <customSheetViews>
    <customSheetView guid="{0B6FAD62-43BD-4EC8-9980-3120FC41C2BF}" showGridLines="0" fitToPage="1" hiddenColumns="1">
      <selection activeCell="B4" sqref="B4"/>
      <pageMargins left="0.7" right="0.7" top="0.75" bottom="0.75" header="0.3" footer="0.3"/>
      <pageSetup scale="82" fitToHeight="0" orientation="landscape" r:id="rId1"/>
    </customSheetView>
    <customSheetView guid="{57AB6574-63F2-40B5-BA02-4B403D8BA163}" showPageBreaks="1" showGridLines="0" fitToPage="1" printArea="1" hiddenColumns="1">
      <selection activeCell="B4" sqref="B4"/>
      <pageMargins left="0.7" right="0.7" top="0.75" bottom="0.75" header="0.3" footer="0.3"/>
      <pageSetup scale="82" fitToHeight="0" orientation="landscape" r:id="rId2"/>
    </customSheetView>
  </customSheetViews>
  <mergeCells count="1">
    <mergeCell ref="A3:G3"/>
  </mergeCells>
  <pageMargins left="0.7" right="0.7" top="0.75" bottom="0.75" header="0.3" footer="0.3"/>
  <pageSetup scale="82" fitToHeight="0" orientation="landscape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G16"/>
  <sheetViews>
    <sheetView showGridLines="0" topLeftCell="A2" zoomScaleNormal="100" workbookViewId="0">
      <selection activeCell="B19" sqref="B19"/>
    </sheetView>
  </sheetViews>
  <sheetFormatPr defaultRowHeight="14.5"/>
  <cols>
    <col min="2" max="2" width="35.08984375" customWidth="1"/>
    <col min="3" max="3" width="35.08984375" hidden="1" customWidth="1"/>
    <col min="4" max="4" width="57.08984375" customWidth="1"/>
    <col min="5" max="5" width="24.54296875" customWidth="1"/>
    <col min="6" max="6" width="18.453125" hidden="1" customWidth="1"/>
    <col min="7" max="7" width="21.81640625" customWidth="1"/>
  </cols>
  <sheetData>
    <row r="1" spans="1:7" ht="31.5" hidden="1">
      <c r="A1" s="504" t="s">
        <v>5</v>
      </c>
      <c r="B1" s="504"/>
      <c r="C1" s="504"/>
      <c r="D1" s="504"/>
      <c r="E1" s="504"/>
    </row>
    <row r="2" spans="1:7" ht="17.399999999999999" customHeight="1">
      <c r="A2" s="33" t="s">
        <v>3131</v>
      </c>
      <c r="C2" s="1"/>
      <c r="D2" s="2"/>
      <c r="E2" s="2"/>
      <c r="F2" s="2"/>
    </row>
    <row r="3" spans="1:7" ht="17.399999999999999" customHeight="1">
      <c r="A3" s="34" t="s">
        <v>11</v>
      </c>
      <c r="C3" s="3"/>
      <c r="D3" s="2"/>
      <c r="E3" s="2"/>
      <c r="F3" s="2"/>
    </row>
    <row r="4" spans="1:7" ht="26">
      <c r="A4" s="501" t="s">
        <v>3171</v>
      </c>
      <c r="B4" s="502"/>
      <c r="C4" s="502"/>
      <c r="D4" s="502"/>
      <c r="E4" s="502"/>
      <c r="F4" s="502"/>
      <c r="G4" s="503"/>
    </row>
    <row r="5" spans="1:7" ht="17.5">
      <c r="A5" s="66"/>
      <c r="B5" s="67"/>
      <c r="C5" s="68"/>
      <c r="D5" s="66"/>
      <c r="E5" s="81"/>
      <c r="F5" s="69"/>
      <c r="G5" s="69"/>
    </row>
    <row r="6" spans="1:7">
      <c r="A6" s="140" t="s">
        <v>4</v>
      </c>
      <c r="B6" s="141" t="s">
        <v>9</v>
      </c>
      <c r="C6" s="108" t="s">
        <v>10</v>
      </c>
      <c r="D6" s="140" t="s">
        <v>1</v>
      </c>
      <c r="E6" s="194" t="s">
        <v>3175</v>
      </c>
      <c r="F6" s="109" t="s">
        <v>7</v>
      </c>
      <c r="G6" s="109" t="s">
        <v>3186</v>
      </c>
    </row>
    <row r="7" spans="1:7">
      <c r="A7" s="111"/>
      <c r="B7" s="142"/>
      <c r="C7" s="110"/>
      <c r="D7" s="111"/>
      <c r="E7" s="142" t="s">
        <v>3170</v>
      </c>
      <c r="F7" s="111"/>
      <c r="G7" s="111" t="s">
        <v>3170</v>
      </c>
    </row>
    <row r="8" spans="1:7" s="40" customFormat="1" ht="20.149999999999999" customHeight="1">
      <c r="A8" s="123">
        <v>1</v>
      </c>
      <c r="B8" s="157" t="s">
        <v>37</v>
      </c>
      <c r="C8" s="157" t="s">
        <v>36</v>
      </c>
      <c r="D8" s="169" t="s">
        <v>12</v>
      </c>
      <c r="E8" s="197">
        <v>0</v>
      </c>
      <c r="F8" s="198" t="s">
        <v>24</v>
      </c>
      <c r="G8" s="170">
        <v>25169.65</v>
      </c>
    </row>
    <row r="9" spans="1:7" s="40" customFormat="1" ht="20.149999999999999" customHeight="1">
      <c r="A9" s="123">
        <v>2</v>
      </c>
      <c r="B9" s="120" t="s">
        <v>3192</v>
      </c>
      <c r="C9" s="120"/>
      <c r="D9" s="121" t="s">
        <v>3249</v>
      </c>
      <c r="E9" s="167">
        <v>0</v>
      </c>
      <c r="F9" s="198"/>
      <c r="G9" s="183">
        <v>3600000</v>
      </c>
    </row>
    <row r="10" spans="1:7" s="40" customFormat="1" ht="20.149999999999999" customHeight="1">
      <c r="A10" s="123">
        <v>3</v>
      </c>
      <c r="B10" s="120" t="s">
        <v>3259</v>
      </c>
      <c r="C10" s="120"/>
      <c r="D10" s="121" t="s">
        <v>3250</v>
      </c>
      <c r="E10" s="167">
        <v>0</v>
      </c>
      <c r="F10" s="198"/>
      <c r="G10" s="183">
        <v>1583000</v>
      </c>
    </row>
    <row r="11" spans="1:7" s="40" customFormat="1" ht="20.149999999999999" customHeight="1">
      <c r="A11" s="123">
        <v>4</v>
      </c>
      <c r="B11" s="120" t="s">
        <v>3260</v>
      </c>
      <c r="C11" s="120"/>
      <c r="D11" s="121" t="s">
        <v>3251</v>
      </c>
      <c r="E11" s="167">
        <v>0</v>
      </c>
      <c r="F11" s="198"/>
      <c r="G11" s="183">
        <v>500000</v>
      </c>
    </row>
    <row r="12" spans="1:7" s="40" customFormat="1" ht="20.149999999999999" customHeight="1">
      <c r="A12" s="123">
        <v>5</v>
      </c>
      <c r="B12" s="120" t="s">
        <v>226</v>
      </c>
      <c r="C12" s="120"/>
      <c r="D12" s="121" t="s">
        <v>3252</v>
      </c>
      <c r="E12" s="167">
        <v>0</v>
      </c>
      <c r="F12" s="198"/>
      <c r="G12" s="183">
        <v>32895000</v>
      </c>
    </row>
    <row r="13" spans="1:7" s="40" customFormat="1" ht="28.75" customHeight="1">
      <c r="A13" s="123">
        <v>6</v>
      </c>
      <c r="B13" s="120" t="s">
        <v>3261</v>
      </c>
      <c r="C13" s="120"/>
      <c r="D13" s="121" t="s">
        <v>3253</v>
      </c>
      <c r="E13" s="167">
        <v>0</v>
      </c>
      <c r="F13" s="198"/>
      <c r="G13" s="183">
        <v>163292</v>
      </c>
    </row>
    <row r="14" spans="1:7" s="40" customFormat="1" ht="20.149999999999999" customHeight="1">
      <c r="A14" s="123">
        <v>7</v>
      </c>
      <c r="B14" s="120" t="s">
        <v>3262</v>
      </c>
      <c r="C14" s="120"/>
      <c r="D14" s="121" t="s">
        <v>3254</v>
      </c>
      <c r="E14" s="167">
        <v>0</v>
      </c>
      <c r="F14" s="198"/>
      <c r="G14" s="183">
        <v>9471</v>
      </c>
    </row>
    <row r="15" spans="1:7" s="40" customFormat="1" ht="20.149999999999999" customHeight="1">
      <c r="A15" s="123">
        <v>8</v>
      </c>
      <c r="B15" s="120" t="s">
        <v>501</v>
      </c>
      <c r="C15" s="120"/>
      <c r="D15" s="121" t="s">
        <v>3255</v>
      </c>
      <c r="E15" s="167">
        <v>0</v>
      </c>
      <c r="F15" s="198"/>
      <c r="G15" s="183">
        <v>107811.65</v>
      </c>
    </row>
    <row r="16" spans="1:7" s="40" customFormat="1" ht="20.149999999999999" customHeight="1">
      <c r="A16" s="123"/>
      <c r="B16" s="120"/>
      <c r="C16" s="120"/>
      <c r="D16" s="168" t="s">
        <v>3</v>
      </c>
      <c r="E16" s="171">
        <f>SUM(E8:F15)</f>
        <v>0</v>
      </c>
      <c r="F16" s="171">
        <f>SUM(F8:F8)</f>
        <v>0</v>
      </c>
      <c r="G16" s="171">
        <f>SUM(G8:G15)</f>
        <v>38883744.299999997</v>
      </c>
    </row>
  </sheetData>
  <customSheetViews>
    <customSheetView guid="{0B6FAD62-43BD-4EC8-9980-3120FC41C2BF}" showGridLines="0" fitToPage="1" hiddenRows="1" hiddenColumns="1" topLeftCell="A2">
      <selection activeCell="B19" sqref="B19"/>
      <pageMargins left="0.7" right="0.7" top="0.75" bottom="0.75" header="0.3" footer="0.3"/>
      <pageSetup scale="82" fitToHeight="0" orientation="landscape" r:id="rId1"/>
    </customSheetView>
    <customSheetView guid="{57AB6574-63F2-40B5-BA02-4B403D8BA163}" showPageBreaks="1" showGridLines="0" fitToPage="1" printArea="1" hiddenRows="1" hiddenColumns="1" topLeftCell="A2">
      <selection activeCell="B19" sqref="B19"/>
      <pageMargins left="0.7" right="0.7" top="0.75" bottom="0.75" header="0.3" footer="0.3"/>
      <pageSetup scale="82" fitToHeight="0" orientation="landscape" r:id="rId2"/>
    </customSheetView>
  </customSheetViews>
  <mergeCells count="2">
    <mergeCell ref="A1:E1"/>
    <mergeCell ref="A4:G4"/>
  </mergeCells>
  <pageMargins left="0.7" right="0.7" top="0.75" bottom="0.75" header="0.3" footer="0.3"/>
  <pageSetup scale="82" fitToHeight="0" orientation="landscape"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G24"/>
  <sheetViews>
    <sheetView showGridLines="0" topLeftCell="A2" zoomScaleNormal="100" workbookViewId="0">
      <selection activeCell="D32" sqref="D32"/>
    </sheetView>
  </sheetViews>
  <sheetFormatPr defaultRowHeight="14.5"/>
  <cols>
    <col min="2" max="2" width="35.08984375" customWidth="1"/>
    <col min="3" max="3" width="35.08984375" hidden="1" customWidth="1"/>
    <col min="4" max="4" width="57.08984375" customWidth="1"/>
    <col min="5" max="5" width="24.54296875" customWidth="1"/>
    <col min="6" max="6" width="16.90625" hidden="1" customWidth="1"/>
    <col min="7" max="7" width="21.08984375" customWidth="1"/>
  </cols>
  <sheetData>
    <row r="1" spans="1:7" ht="31.5" hidden="1">
      <c r="A1" s="504" t="s">
        <v>5</v>
      </c>
      <c r="B1" s="504"/>
      <c r="C1" s="504"/>
      <c r="D1" s="504"/>
      <c r="E1" s="504"/>
    </row>
    <row r="2" spans="1:7" ht="17.399999999999999" customHeight="1">
      <c r="A2" s="33" t="s">
        <v>865</v>
      </c>
      <c r="B2" s="1"/>
      <c r="D2" s="2"/>
      <c r="E2" s="2"/>
      <c r="F2" s="2"/>
    </row>
    <row r="3" spans="1:7" ht="17.399999999999999" customHeight="1">
      <c r="A3" s="34" t="s">
        <v>3141</v>
      </c>
      <c r="B3" s="3"/>
      <c r="D3" s="2"/>
      <c r="E3" s="2"/>
      <c r="F3" s="2"/>
    </row>
    <row r="4" spans="1:7" ht="26">
      <c r="A4" s="501" t="s">
        <v>3171</v>
      </c>
      <c r="B4" s="502"/>
      <c r="C4" s="502"/>
      <c r="D4" s="502"/>
      <c r="E4" s="502"/>
      <c r="F4" s="502"/>
      <c r="G4" s="503"/>
    </row>
    <row r="5" spans="1:7" ht="17.5">
      <c r="A5" s="66"/>
      <c r="B5" s="67"/>
      <c r="C5" s="68"/>
      <c r="D5" s="66"/>
      <c r="E5" s="81"/>
      <c r="F5" s="69"/>
      <c r="G5" s="69"/>
    </row>
    <row r="6" spans="1:7" ht="26">
      <c r="A6" s="140" t="s">
        <v>4</v>
      </c>
      <c r="B6" s="141" t="s">
        <v>9</v>
      </c>
      <c r="C6" s="108" t="s">
        <v>10</v>
      </c>
      <c r="D6" s="140" t="s">
        <v>1</v>
      </c>
      <c r="E6" s="194" t="s">
        <v>3175</v>
      </c>
      <c r="F6" s="109" t="s">
        <v>7</v>
      </c>
      <c r="G6" s="109" t="s">
        <v>3186</v>
      </c>
    </row>
    <row r="7" spans="1:7">
      <c r="A7" s="111"/>
      <c r="B7" s="142"/>
      <c r="C7" s="110"/>
      <c r="D7" s="111"/>
      <c r="E7" s="142" t="s">
        <v>3170</v>
      </c>
      <c r="F7" s="111"/>
      <c r="G7" s="111" t="s">
        <v>3170</v>
      </c>
    </row>
    <row r="8" spans="1:7" s="40" customFormat="1" ht="20.149999999999999" customHeight="1">
      <c r="A8" s="123">
        <v>1</v>
      </c>
      <c r="B8" s="157" t="s">
        <v>866</v>
      </c>
      <c r="C8" s="157" t="s">
        <v>867</v>
      </c>
      <c r="D8" s="169" t="s">
        <v>868</v>
      </c>
      <c r="E8" s="170">
        <v>172.05</v>
      </c>
      <c r="F8" s="167" t="s">
        <v>63</v>
      </c>
      <c r="G8" s="192">
        <v>0</v>
      </c>
    </row>
    <row r="9" spans="1:7" s="40" customFormat="1" ht="20.149999999999999" customHeight="1">
      <c r="A9" s="123">
        <v>2</v>
      </c>
      <c r="B9" s="120" t="s">
        <v>869</v>
      </c>
      <c r="C9" s="120" t="s">
        <v>870</v>
      </c>
      <c r="D9" s="121" t="s">
        <v>871</v>
      </c>
      <c r="E9" s="167">
        <v>141.5</v>
      </c>
      <c r="F9" s="167" t="s">
        <v>63</v>
      </c>
      <c r="G9" s="192">
        <v>0</v>
      </c>
    </row>
    <row r="10" spans="1:7" s="40" customFormat="1" ht="20.149999999999999" customHeight="1">
      <c r="A10" s="123">
        <v>3</v>
      </c>
      <c r="B10" s="120" t="s">
        <v>872</v>
      </c>
      <c r="C10" s="120" t="s">
        <v>873</v>
      </c>
      <c r="D10" s="121" t="s">
        <v>874</v>
      </c>
      <c r="E10" s="167">
        <v>99.58</v>
      </c>
      <c r="F10" s="167" t="s">
        <v>63</v>
      </c>
      <c r="G10" s="192">
        <v>0</v>
      </c>
    </row>
    <row r="11" spans="1:7" s="40" customFormat="1" ht="20.149999999999999" customHeight="1">
      <c r="A11" s="123">
        <v>4</v>
      </c>
      <c r="B11" s="120" t="s">
        <v>576</v>
      </c>
      <c r="C11" s="120" t="s">
        <v>875</v>
      </c>
      <c r="D11" s="121" t="s">
        <v>876</v>
      </c>
      <c r="E11" s="167">
        <v>354.38</v>
      </c>
      <c r="F11" s="167" t="s">
        <v>63</v>
      </c>
      <c r="G11" s="192">
        <v>0</v>
      </c>
    </row>
    <row r="12" spans="1:7" s="40" customFormat="1" ht="20.149999999999999" customHeight="1">
      <c r="A12" s="123">
        <v>5</v>
      </c>
      <c r="B12" s="120" t="s">
        <v>877</v>
      </c>
      <c r="C12" s="120" t="s">
        <v>878</v>
      </c>
      <c r="D12" s="121" t="s">
        <v>879</v>
      </c>
      <c r="E12" s="167">
        <v>62.72</v>
      </c>
      <c r="F12" s="167" t="s">
        <v>63</v>
      </c>
      <c r="G12" s="192">
        <v>0</v>
      </c>
    </row>
    <row r="13" spans="1:7" s="40" customFormat="1" ht="20.149999999999999" customHeight="1">
      <c r="A13" s="123">
        <v>6</v>
      </c>
      <c r="B13" s="120" t="s">
        <v>880</v>
      </c>
      <c r="C13" s="120" t="s">
        <v>881</v>
      </c>
      <c r="D13" s="121" t="s">
        <v>882</v>
      </c>
      <c r="E13" s="167">
        <v>276.64</v>
      </c>
      <c r="F13" s="167" t="s">
        <v>63</v>
      </c>
      <c r="G13" s="192">
        <v>0</v>
      </c>
    </row>
    <row r="14" spans="1:7" s="40" customFormat="1" ht="20.149999999999999" customHeight="1">
      <c r="A14" s="123">
        <v>7</v>
      </c>
      <c r="B14" s="120" t="s">
        <v>883</v>
      </c>
      <c r="C14" s="120" t="s">
        <v>884</v>
      </c>
      <c r="D14" s="121" t="s">
        <v>885</v>
      </c>
      <c r="E14" s="167">
        <v>500</v>
      </c>
      <c r="F14" s="167" t="s">
        <v>63</v>
      </c>
      <c r="G14" s="192">
        <v>0</v>
      </c>
    </row>
    <row r="15" spans="1:7">
      <c r="A15" s="123">
        <v>8</v>
      </c>
      <c r="B15" s="200" t="s">
        <v>3063</v>
      </c>
      <c r="C15" s="112" t="s">
        <v>3077</v>
      </c>
      <c r="D15" s="113" t="s">
        <v>3073</v>
      </c>
      <c r="E15" s="188">
        <v>0</v>
      </c>
      <c r="F15" s="113"/>
      <c r="G15" s="196">
        <v>4449421</v>
      </c>
    </row>
    <row r="16" spans="1:7">
      <c r="A16" s="123"/>
      <c r="B16" s="200" t="s">
        <v>2579</v>
      </c>
      <c r="C16" s="112"/>
      <c r="D16" s="113" t="s">
        <v>3180</v>
      </c>
      <c r="E16" s="188">
        <v>0</v>
      </c>
      <c r="F16" s="113"/>
      <c r="G16" s="196">
        <v>3000000</v>
      </c>
    </row>
    <row r="17" spans="1:7">
      <c r="A17" s="123">
        <v>9</v>
      </c>
      <c r="B17" s="200" t="s">
        <v>3061</v>
      </c>
      <c r="C17" s="112" t="s">
        <v>3079</v>
      </c>
      <c r="D17" s="113" t="s">
        <v>3061</v>
      </c>
      <c r="E17" s="196">
        <v>12879822.1</v>
      </c>
      <c r="F17" s="113"/>
      <c r="G17" s="192">
        <v>22410388.699999999</v>
      </c>
    </row>
    <row r="18" spans="1:7">
      <c r="A18" s="123">
        <v>11</v>
      </c>
      <c r="B18" s="200" t="s">
        <v>3068</v>
      </c>
      <c r="C18" s="112" t="s">
        <v>3083</v>
      </c>
      <c r="D18" s="113" t="s">
        <v>3068</v>
      </c>
      <c r="E18" s="196">
        <v>2518302.89</v>
      </c>
      <c r="F18" s="113"/>
      <c r="G18" s="192">
        <v>0</v>
      </c>
    </row>
    <row r="19" spans="1:7" s="73" customFormat="1">
      <c r="A19" s="281">
        <v>12</v>
      </c>
      <c r="B19" s="200" t="s">
        <v>3182</v>
      </c>
      <c r="C19" s="383"/>
      <c r="D19" s="200" t="s">
        <v>3263</v>
      </c>
      <c r="E19" s="384">
        <v>1000000</v>
      </c>
      <c r="F19" s="200"/>
      <c r="G19" s="364">
        <v>0</v>
      </c>
    </row>
    <row r="20" spans="1:7" s="73" customFormat="1">
      <c r="A20" s="281">
        <v>13</v>
      </c>
      <c r="B20" s="200" t="s">
        <v>3183</v>
      </c>
      <c r="C20" s="383"/>
      <c r="D20" s="200" t="s">
        <v>3263</v>
      </c>
      <c r="E20" s="384">
        <v>670574.68000000005</v>
      </c>
      <c r="F20" s="200"/>
      <c r="G20" s="364">
        <v>0</v>
      </c>
    </row>
    <row r="21" spans="1:7">
      <c r="A21" s="123">
        <v>14</v>
      </c>
      <c r="B21" s="113" t="s">
        <v>3071</v>
      </c>
      <c r="C21" s="112" t="s">
        <v>3086</v>
      </c>
      <c r="D21" s="113" t="s">
        <v>3071</v>
      </c>
      <c r="E21" s="196">
        <v>1003200</v>
      </c>
      <c r="F21" s="113"/>
      <c r="G21" s="192">
        <v>0</v>
      </c>
    </row>
    <row r="22" spans="1:7">
      <c r="A22" s="123">
        <v>15</v>
      </c>
      <c r="B22" s="113" t="s">
        <v>3072</v>
      </c>
      <c r="C22" s="112" t="s">
        <v>3076</v>
      </c>
      <c r="D22" s="113" t="s">
        <v>3087</v>
      </c>
      <c r="E22" s="196">
        <v>980913.63</v>
      </c>
      <c r="F22" s="113"/>
      <c r="G22" s="192">
        <v>0</v>
      </c>
    </row>
    <row r="23" spans="1:7" s="73" customFormat="1">
      <c r="A23" s="281">
        <v>16</v>
      </c>
      <c r="B23" s="169" t="s">
        <v>3258</v>
      </c>
      <c r="C23" s="169"/>
      <c r="D23" s="327" t="s">
        <v>3257</v>
      </c>
      <c r="E23" s="188">
        <v>0</v>
      </c>
      <c r="F23" s="199"/>
      <c r="G23" s="377">
        <v>14500000</v>
      </c>
    </row>
    <row r="24" spans="1:7" s="40" customFormat="1" ht="20.149999999999999" customHeight="1">
      <c r="A24" s="123"/>
      <c r="B24" s="120"/>
      <c r="C24" s="120"/>
      <c r="D24" s="168" t="s">
        <v>3</v>
      </c>
      <c r="E24" s="171">
        <f>SUM(E8:E23)</f>
        <v>19054420.169999998</v>
      </c>
      <c r="F24" s="171">
        <f t="shared" ref="F24" si="0">SUM(F8:F22)</f>
        <v>0</v>
      </c>
      <c r="G24" s="171">
        <f>SUM(G8:G23)</f>
        <v>44359809.700000003</v>
      </c>
    </row>
  </sheetData>
  <customSheetViews>
    <customSheetView guid="{0B6FAD62-43BD-4EC8-9980-3120FC41C2BF}" showGridLines="0" fitToPage="1" hiddenRows="1" hiddenColumns="1" topLeftCell="A2">
      <selection activeCell="D32" sqref="D32"/>
      <pageMargins left="0.7" right="0.7" top="0.75" bottom="0.75" header="0.3" footer="0.3"/>
      <pageSetup scale="83" fitToHeight="0" orientation="landscape" r:id="rId1"/>
    </customSheetView>
    <customSheetView guid="{57AB6574-63F2-40B5-BA02-4B403D8BA163}" showPageBreaks="1" showGridLines="0" fitToPage="1" printArea="1" hiddenRows="1" hiddenColumns="1" topLeftCell="A2">
      <selection activeCell="D32" sqref="D32"/>
      <pageMargins left="0.7" right="0.7" top="0.75" bottom="0.75" header="0.3" footer="0.3"/>
      <pageSetup scale="83" fitToHeight="0" orientation="landscape" r:id="rId2"/>
    </customSheetView>
  </customSheetViews>
  <mergeCells count="2">
    <mergeCell ref="A1:E1"/>
    <mergeCell ref="A4:G4"/>
  </mergeCells>
  <pageMargins left="0.7" right="0.7" top="0.75" bottom="0.75" header="0.3" footer="0.3"/>
  <pageSetup scale="83" fitToHeight="0" orientation="landscape" r:id="rId3"/>
  <legacy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H34"/>
  <sheetViews>
    <sheetView showGridLines="0" zoomScaleNormal="100" workbookViewId="0">
      <selection activeCell="C10" sqref="C1:C1048576"/>
    </sheetView>
  </sheetViews>
  <sheetFormatPr defaultColWidth="8.90625" defaultRowHeight="14.5"/>
  <cols>
    <col min="1" max="1" width="8.90625" style="73"/>
    <col min="2" max="2" width="35.08984375" style="73" customWidth="1"/>
    <col min="3" max="3" width="35.08984375" style="73" hidden="1" customWidth="1"/>
    <col min="4" max="4" width="57.08984375" style="73" customWidth="1"/>
    <col min="5" max="5" width="24.54296875" style="73" customWidth="1"/>
    <col min="6" max="6" width="21.54296875" style="73" hidden="1" customWidth="1"/>
    <col min="7" max="7" width="22.6328125" style="73" customWidth="1"/>
    <col min="8" max="16384" width="8.90625" style="73"/>
  </cols>
  <sheetData>
    <row r="1" spans="1:8" ht="16.25" customHeight="1">
      <c r="A1" s="418" t="s">
        <v>40</v>
      </c>
      <c r="B1" s="414"/>
      <c r="C1" s="414"/>
      <c r="D1" s="414"/>
      <c r="E1" s="414"/>
    </row>
    <row r="2" spans="1:8" ht="16.25" customHeight="1">
      <c r="A2" s="505" t="s">
        <v>41</v>
      </c>
      <c r="B2" s="505"/>
      <c r="C2" s="505"/>
      <c r="D2" s="505"/>
      <c r="E2" s="505"/>
    </row>
    <row r="3" spans="1:8" ht="26">
      <c r="A3" s="498" t="s">
        <v>3171</v>
      </c>
      <c r="B3" s="499"/>
      <c r="C3" s="499"/>
      <c r="D3" s="499"/>
      <c r="E3" s="499"/>
      <c r="F3" s="499"/>
      <c r="G3" s="500"/>
    </row>
    <row r="4" spans="1:8" ht="17.5">
      <c r="A4" s="66"/>
      <c r="B4" s="67"/>
      <c r="C4" s="68"/>
      <c r="D4" s="66"/>
      <c r="E4" s="81"/>
      <c r="F4" s="69"/>
      <c r="G4" s="69"/>
    </row>
    <row r="5" spans="1:8">
      <c r="A5" s="140" t="s">
        <v>4</v>
      </c>
      <c r="B5" s="297" t="s">
        <v>9</v>
      </c>
      <c r="C5" s="108" t="s">
        <v>10</v>
      </c>
      <c r="D5" s="140" t="s">
        <v>1</v>
      </c>
      <c r="E5" s="194" t="s">
        <v>3175</v>
      </c>
      <c r="F5" s="109" t="s">
        <v>7</v>
      </c>
      <c r="G5" s="109" t="s">
        <v>3186</v>
      </c>
    </row>
    <row r="6" spans="1:8">
      <c r="A6" s="326"/>
      <c r="B6" s="142"/>
      <c r="C6" s="110"/>
      <c r="D6" s="326"/>
      <c r="E6" s="142" t="s">
        <v>3170</v>
      </c>
      <c r="F6" s="326"/>
      <c r="G6" s="326" t="s">
        <v>3170</v>
      </c>
    </row>
    <row r="7" spans="1:8" s="381" customFormat="1" ht="20.149999999999999" customHeight="1">
      <c r="A7" s="281">
        <v>1</v>
      </c>
      <c r="B7" s="416" t="s">
        <v>42</v>
      </c>
      <c r="C7" s="416" t="s">
        <v>43</v>
      </c>
      <c r="D7" s="169" t="s">
        <v>44</v>
      </c>
      <c r="E7" s="170">
        <v>656.36</v>
      </c>
      <c r="F7" s="188">
        <v>44419</v>
      </c>
      <c r="G7" s="364">
        <v>0</v>
      </c>
    </row>
    <row r="8" spans="1:8" s="381" customFormat="1" ht="20.149999999999999" customHeight="1">
      <c r="A8" s="281">
        <v>2</v>
      </c>
      <c r="B8" s="416" t="s">
        <v>42</v>
      </c>
      <c r="C8" s="416" t="s">
        <v>43</v>
      </c>
      <c r="D8" s="169" t="s">
        <v>45</v>
      </c>
      <c r="E8" s="170">
        <v>4153.3</v>
      </c>
      <c r="F8" s="188">
        <v>44238</v>
      </c>
      <c r="G8" s="364">
        <v>0</v>
      </c>
    </row>
    <row r="9" spans="1:8" s="381" customFormat="1" ht="20.149999999999999" customHeight="1">
      <c r="A9" s="281">
        <v>3</v>
      </c>
      <c r="B9" s="416" t="s">
        <v>42</v>
      </c>
      <c r="C9" s="416" t="s">
        <v>43</v>
      </c>
      <c r="D9" s="169" t="s">
        <v>46</v>
      </c>
      <c r="E9" s="170">
        <v>235.2</v>
      </c>
      <c r="F9" s="188" t="s">
        <v>47</v>
      </c>
      <c r="G9" s="364">
        <v>0</v>
      </c>
    </row>
    <row r="10" spans="1:8" s="381" customFormat="1" ht="20.149999999999999" customHeight="1">
      <c r="A10" s="281">
        <v>4</v>
      </c>
      <c r="B10" s="169" t="s">
        <v>48</v>
      </c>
      <c r="C10" s="169" t="s">
        <v>49</v>
      </c>
      <c r="D10" s="327" t="s">
        <v>50</v>
      </c>
      <c r="E10" s="188">
        <v>8.5</v>
      </c>
      <c r="F10" s="188">
        <v>44477</v>
      </c>
      <c r="G10" s="364">
        <v>0</v>
      </c>
    </row>
    <row r="11" spans="1:8" s="381" customFormat="1" ht="20.149999999999999" customHeight="1">
      <c r="A11" s="281">
        <v>5</v>
      </c>
      <c r="B11" s="416" t="s">
        <v>51</v>
      </c>
      <c r="C11" s="416" t="s">
        <v>52</v>
      </c>
      <c r="D11" s="169" t="s">
        <v>53</v>
      </c>
      <c r="E11" s="170">
        <v>4403.84</v>
      </c>
      <c r="F11" s="188" t="s">
        <v>54</v>
      </c>
      <c r="G11" s="364">
        <v>0</v>
      </c>
    </row>
    <row r="12" spans="1:8" s="381" customFormat="1" ht="20.149999999999999" customHeight="1">
      <c r="A12" s="281">
        <v>6</v>
      </c>
      <c r="B12" s="169" t="s">
        <v>55</v>
      </c>
      <c r="C12" s="169" t="s">
        <v>56</v>
      </c>
      <c r="D12" s="327" t="s">
        <v>57</v>
      </c>
      <c r="E12" s="188">
        <v>301.28800000000001</v>
      </c>
      <c r="F12" s="188" t="s">
        <v>58</v>
      </c>
      <c r="G12" s="364">
        <v>0</v>
      </c>
    </row>
    <row r="13" spans="1:8" s="381" customFormat="1" ht="20.149999999999999" customHeight="1">
      <c r="A13" s="281">
        <v>7</v>
      </c>
      <c r="B13" s="169" t="s">
        <v>55</v>
      </c>
      <c r="C13" s="169" t="s">
        <v>56</v>
      </c>
      <c r="D13" s="327" t="s">
        <v>59</v>
      </c>
      <c r="E13" s="188">
        <v>134.96</v>
      </c>
      <c r="F13" s="188">
        <v>44239</v>
      </c>
      <c r="G13" s="364">
        <v>0</v>
      </c>
    </row>
    <row r="14" spans="1:8" s="381" customFormat="1" ht="20.149999999999999" customHeight="1">
      <c r="A14" s="281">
        <v>8</v>
      </c>
      <c r="B14" s="169" t="s">
        <v>60</v>
      </c>
      <c r="C14" s="169" t="s">
        <v>61</v>
      </c>
      <c r="D14" s="327" t="s">
        <v>62</v>
      </c>
      <c r="E14" s="188">
        <v>62.12</v>
      </c>
      <c r="F14" s="188" t="s">
        <v>63</v>
      </c>
      <c r="G14" s="364">
        <v>0</v>
      </c>
    </row>
    <row r="15" spans="1:8" s="381" customFormat="1" ht="20.149999999999999" customHeight="1">
      <c r="A15" s="281">
        <v>9</v>
      </c>
      <c r="B15" s="169" t="s">
        <v>64</v>
      </c>
      <c r="C15" s="169" t="s">
        <v>65</v>
      </c>
      <c r="D15" s="327" t="s">
        <v>66</v>
      </c>
      <c r="E15" s="188">
        <v>2700.76</v>
      </c>
      <c r="F15" s="188" t="s">
        <v>63</v>
      </c>
      <c r="G15" s="364">
        <v>0</v>
      </c>
    </row>
    <row r="16" spans="1:8" s="381" customFormat="1" ht="20.149999999999999" customHeight="1">
      <c r="A16" s="281">
        <v>10</v>
      </c>
      <c r="B16" s="169" t="s">
        <v>69</v>
      </c>
      <c r="C16" s="169" t="s">
        <v>67</v>
      </c>
      <c r="D16" s="327" t="s">
        <v>68</v>
      </c>
      <c r="E16" s="188">
        <v>1199.1600000000001</v>
      </c>
      <c r="F16" s="188" t="s">
        <v>63</v>
      </c>
      <c r="G16" s="364">
        <v>0</v>
      </c>
      <c r="H16" s="366"/>
    </row>
    <row r="17" spans="1:7" s="381" customFormat="1" ht="20.149999999999999" customHeight="1">
      <c r="A17" s="281">
        <v>11</v>
      </c>
      <c r="B17" s="169" t="s">
        <v>69</v>
      </c>
      <c r="C17" s="169" t="s">
        <v>70</v>
      </c>
      <c r="D17" s="327" t="s">
        <v>71</v>
      </c>
      <c r="E17" s="188">
        <v>1232</v>
      </c>
      <c r="F17" s="188" t="s">
        <v>63</v>
      </c>
      <c r="G17" s="364">
        <v>0</v>
      </c>
    </row>
    <row r="18" spans="1:7" s="381" customFormat="1" ht="20.149999999999999" customHeight="1">
      <c r="A18" s="281">
        <v>12</v>
      </c>
      <c r="B18" s="169" t="s">
        <v>69</v>
      </c>
      <c r="C18" s="169" t="s">
        <v>70</v>
      </c>
      <c r="D18" s="327" t="s">
        <v>72</v>
      </c>
      <c r="E18" s="188">
        <v>2912</v>
      </c>
      <c r="F18" s="188" t="s">
        <v>63</v>
      </c>
      <c r="G18" s="364">
        <v>0</v>
      </c>
    </row>
    <row r="19" spans="1:7" s="381" customFormat="1" ht="20.149999999999999" customHeight="1">
      <c r="A19" s="281">
        <v>13</v>
      </c>
      <c r="B19" s="169" t="s">
        <v>73</v>
      </c>
      <c r="C19" s="169" t="s">
        <v>74</v>
      </c>
      <c r="D19" s="327" t="s">
        <v>75</v>
      </c>
      <c r="E19" s="188">
        <v>1367.77</v>
      </c>
      <c r="F19" s="188" t="s">
        <v>63</v>
      </c>
      <c r="G19" s="364">
        <v>0</v>
      </c>
    </row>
    <row r="20" spans="1:7" s="381" customFormat="1" ht="20.149999999999999" customHeight="1">
      <c r="A20" s="281">
        <v>14</v>
      </c>
      <c r="B20" s="169" t="s">
        <v>76</v>
      </c>
      <c r="C20" s="169" t="s">
        <v>77</v>
      </c>
      <c r="D20" s="327" t="s">
        <v>78</v>
      </c>
      <c r="E20" s="188">
        <v>27512.7</v>
      </c>
      <c r="F20" s="188" t="s">
        <v>63</v>
      </c>
      <c r="G20" s="364">
        <v>0</v>
      </c>
    </row>
    <row r="21" spans="1:7" s="381" customFormat="1" ht="20.149999999999999" customHeight="1">
      <c r="A21" s="281">
        <v>15</v>
      </c>
      <c r="B21" s="169" t="s">
        <v>79</v>
      </c>
      <c r="C21" s="169" t="s">
        <v>80</v>
      </c>
      <c r="D21" s="327" t="s">
        <v>81</v>
      </c>
      <c r="E21" s="188">
        <v>349.46</v>
      </c>
      <c r="F21" s="188" t="s">
        <v>82</v>
      </c>
      <c r="G21" s="364">
        <v>0</v>
      </c>
    </row>
    <row r="22" spans="1:7" s="381" customFormat="1" ht="35.25" customHeight="1">
      <c r="A22" s="281">
        <v>16</v>
      </c>
      <c r="B22" s="169" t="s">
        <v>83</v>
      </c>
      <c r="C22" s="169" t="s">
        <v>36</v>
      </c>
      <c r="D22" s="327" t="s">
        <v>84</v>
      </c>
      <c r="E22" s="188">
        <v>2265.7600000000002</v>
      </c>
      <c r="F22" s="188" t="s">
        <v>85</v>
      </c>
      <c r="G22" s="364">
        <v>0</v>
      </c>
    </row>
    <row r="23" spans="1:7" s="381" customFormat="1" ht="36" customHeight="1">
      <c r="A23" s="281">
        <v>17</v>
      </c>
      <c r="B23" s="169" t="s">
        <v>83</v>
      </c>
      <c r="C23" s="169" t="s">
        <v>86</v>
      </c>
      <c r="D23" s="327" t="s">
        <v>87</v>
      </c>
      <c r="E23" s="188">
        <v>4199.7299999999996</v>
      </c>
      <c r="F23" s="188" t="s">
        <v>85</v>
      </c>
      <c r="G23" s="364">
        <v>0</v>
      </c>
    </row>
    <row r="24" spans="1:7" s="381" customFormat="1" ht="20.149999999999999" customHeight="1">
      <c r="A24" s="281">
        <v>18</v>
      </c>
      <c r="B24" s="169" t="s">
        <v>88</v>
      </c>
      <c r="C24" s="169" t="s">
        <v>89</v>
      </c>
      <c r="D24" s="327" t="s">
        <v>90</v>
      </c>
      <c r="E24" s="188">
        <v>3522.96</v>
      </c>
      <c r="F24" s="188" t="s">
        <v>54</v>
      </c>
      <c r="G24" s="364">
        <v>0</v>
      </c>
    </row>
    <row r="25" spans="1:7" s="381" customFormat="1" ht="20.149999999999999" customHeight="1">
      <c r="A25" s="281">
        <v>19</v>
      </c>
      <c r="B25" s="169" t="s">
        <v>91</v>
      </c>
      <c r="C25" s="169" t="s">
        <v>92</v>
      </c>
      <c r="D25" s="327" t="s">
        <v>93</v>
      </c>
      <c r="E25" s="188">
        <v>694.4</v>
      </c>
      <c r="F25" s="188" t="s">
        <v>63</v>
      </c>
      <c r="G25" s="364">
        <v>0</v>
      </c>
    </row>
    <row r="26" spans="1:7" s="381" customFormat="1" ht="20.149999999999999" customHeight="1">
      <c r="A26" s="281">
        <v>20</v>
      </c>
      <c r="B26" s="169" t="s">
        <v>94</v>
      </c>
      <c r="C26" s="169" t="s">
        <v>95</v>
      </c>
      <c r="D26" s="327" t="s">
        <v>96</v>
      </c>
      <c r="E26" s="188">
        <v>1121.98</v>
      </c>
      <c r="F26" s="188" t="s">
        <v>97</v>
      </c>
      <c r="G26" s="364">
        <v>0</v>
      </c>
    </row>
    <row r="27" spans="1:7" s="381" customFormat="1" ht="20.149999999999999" customHeight="1">
      <c r="A27" s="281">
        <v>21</v>
      </c>
      <c r="B27" s="169" t="s">
        <v>98</v>
      </c>
      <c r="C27" s="169" t="s">
        <v>99</v>
      </c>
      <c r="D27" s="327" t="s">
        <v>100</v>
      </c>
      <c r="E27" s="188">
        <v>839.99</v>
      </c>
      <c r="F27" s="188" t="s">
        <v>101</v>
      </c>
      <c r="G27" s="364">
        <v>0</v>
      </c>
    </row>
    <row r="28" spans="1:7" s="381" customFormat="1" ht="20.149999999999999" customHeight="1">
      <c r="A28" s="281">
        <v>22</v>
      </c>
      <c r="B28" s="169" t="s">
        <v>102</v>
      </c>
      <c r="C28" s="169" t="s">
        <v>103</v>
      </c>
      <c r="D28" s="327" t="s">
        <v>104</v>
      </c>
      <c r="E28" s="188">
        <v>259.88</v>
      </c>
      <c r="F28" s="188">
        <v>44267</v>
      </c>
      <c r="G28" s="364">
        <v>0</v>
      </c>
    </row>
    <row r="29" spans="1:7" s="381" customFormat="1" ht="20.149999999999999" customHeight="1">
      <c r="A29" s="281">
        <v>23</v>
      </c>
      <c r="B29" s="169" t="s">
        <v>105</v>
      </c>
      <c r="C29" s="169" t="s">
        <v>106</v>
      </c>
      <c r="D29" s="327" t="s">
        <v>107</v>
      </c>
      <c r="E29" s="188">
        <v>1747.2</v>
      </c>
      <c r="F29" s="188">
        <v>44267</v>
      </c>
      <c r="G29" s="364">
        <v>0</v>
      </c>
    </row>
    <row r="30" spans="1:7" s="381" customFormat="1" ht="30" customHeight="1">
      <c r="A30" s="281">
        <v>24</v>
      </c>
      <c r="B30" s="169" t="s">
        <v>108</v>
      </c>
      <c r="C30" s="169" t="s">
        <v>109</v>
      </c>
      <c r="D30" s="327" t="s">
        <v>110</v>
      </c>
      <c r="E30" s="188">
        <v>434.66</v>
      </c>
      <c r="F30" s="188" t="s">
        <v>47</v>
      </c>
      <c r="G30" s="364">
        <v>0</v>
      </c>
    </row>
    <row r="31" spans="1:7" s="381" customFormat="1" ht="20.149999999999999" customHeight="1">
      <c r="A31" s="281">
        <v>25</v>
      </c>
      <c r="B31" s="169" t="s">
        <v>108</v>
      </c>
      <c r="C31" s="169" t="s">
        <v>109</v>
      </c>
      <c r="D31" s="327" t="s">
        <v>111</v>
      </c>
      <c r="E31" s="188">
        <v>2263.0500000000002</v>
      </c>
      <c r="F31" s="188" t="s">
        <v>58</v>
      </c>
      <c r="G31" s="364">
        <v>0</v>
      </c>
    </row>
    <row r="32" spans="1:7" s="381" customFormat="1" ht="34.5" customHeight="1">
      <c r="A32" s="281"/>
      <c r="B32" s="169"/>
      <c r="C32" s="169"/>
      <c r="D32" s="419" t="s">
        <v>112</v>
      </c>
      <c r="E32" s="195">
        <f>SUM(E7:E31)</f>
        <v>64579.027999999998</v>
      </c>
      <c r="F32" s="195">
        <f t="shared" ref="F32:G32" si="0">SUM(F7:F31)</f>
        <v>265907</v>
      </c>
      <c r="G32" s="195">
        <f t="shared" si="0"/>
        <v>0</v>
      </c>
    </row>
    <row r="33" spans="2:6" ht="20.149999999999999" customHeight="1">
      <c r="B33" s="420"/>
      <c r="C33" s="420"/>
      <c r="D33" s="420"/>
      <c r="E33" s="420"/>
      <c r="F33" s="420"/>
    </row>
    <row r="34" spans="2:6">
      <c r="B34" s="420"/>
      <c r="C34" s="420"/>
      <c r="D34" s="420"/>
      <c r="E34" s="420"/>
      <c r="F34" s="420"/>
    </row>
  </sheetData>
  <customSheetViews>
    <customSheetView guid="{0B6FAD62-43BD-4EC8-9980-3120FC41C2BF}" showGridLines="0" fitToPage="1" hiddenColumns="1">
      <selection activeCell="C10" sqref="C1:C1048576"/>
      <pageMargins left="0.7" right="0.7" top="0.75" bottom="0.75" header="0.3" footer="0.3"/>
      <pageSetup scale="82" fitToHeight="0" orientation="landscape" r:id="rId1"/>
    </customSheetView>
    <customSheetView guid="{57AB6574-63F2-40B5-BA02-4B403D8BA163}" showPageBreaks="1" showGridLines="0" fitToPage="1" printArea="1" hiddenColumns="1">
      <selection activeCell="C10" sqref="C1:C1048576"/>
      <pageMargins left="0.7" right="0.7" top="0.75" bottom="0.75" header="0.3" footer="0.3"/>
      <pageSetup scale="82" fitToHeight="0" orientation="landscape" r:id="rId2"/>
    </customSheetView>
  </customSheetViews>
  <mergeCells count="2">
    <mergeCell ref="A2:E2"/>
    <mergeCell ref="A3:G3"/>
  </mergeCells>
  <pageMargins left="0.7" right="0.7" top="0.75" bottom="0.75" header="0.3" footer="0.3"/>
  <pageSetup scale="82" fitToHeight="0" orientation="landscape"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J20"/>
  <sheetViews>
    <sheetView showGridLines="0" topLeftCell="A2" zoomScaleNormal="100" workbookViewId="0">
      <selection activeCell="I18" sqref="I18"/>
    </sheetView>
  </sheetViews>
  <sheetFormatPr defaultColWidth="8.90625" defaultRowHeight="13"/>
  <cols>
    <col min="1" max="1" width="8.90625" style="385"/>
    <col min="2" max="2" width="35.08984375" style="385" customWidth="1"/>
    <col min="3" max="3" width="35.08984375" style="385" hidden="1" customWidth="1"/>
    <col min="4" max="4" width="57.08984375" style="385" customWidth="1"/>
    <col min="5" max="5" width="24.54296875" style="385" customWidth="1"/>
    <col min="6" max="6" width="19.08984375" style="385" hidden="1" customWidth="1"/>
    <col min="7" max="7" width="21.1796875" style="385" customWidth="1"/>
    <col min="8" max="9" width="8.90625" style="385"/>
    <col min="10" max="10" width="10" style="385" bestFit="1" customWidth="1"/>
    <col min="11" max="16384" width="8.90625" style="385"/>
  </cols>
  <sheetData>
    <row r="1" spans="1:8" hidden="1">
      <c r="A1" s="506" t="s">
        <v>5</v>
      </c>
      <c r="B1" s="506"/>
      <c r="C1" s="506"/>
      <c r="D1" s="506"/>
      <c r="E1" s="506"/>
    </row>
    <row r="2" spans="1:8" ht="17.399999999999999" customHeight="1">
      <c r="A2" s="402" t="s">
        <v>3097</v>
      </c>
      <c r="C2" s="402"/>
      <c r="D2" s="403"/>
      <c r="E2" s="403"/>
      <c r="F2" s="403"/>
    </row>
    <row r="3" spans="1:8" ht="17.399999999999999" customHeight="1">
      <c r="A3" s="404" t="s">
        <v>3096</v>
      </c>
      <c r="C3" s="404"/>
      <c r="D3" s="403"/>
      <c r="E3" s="403"/>
      <c r="F3" s="403"/>
    </row>
    <row r="4" spans="1:8">
      <c r="A4" s="494" t="s">
        <v>3171</v>
      </c>
      <c r="B4" s="495"/>
      <c r="C4" s="495"/>
      <c r="D4" s="495"/>
      <c r="E4" s="495"/>
      <c r="F4" s="495"/>
      <c r="G4" s="496"/>
    </row>
    <row r="5" spans="1:8">
      <c r="A5" s="138"/>
      <c r="B5" s="139"/>
      <c r="C5" s="106"/>
      <c r="D5" s="138"/>
      <c r="E5" s="202"/>
      <c r="F5" s="243"/>
      <c r="G5" s="243"/>
    </row>
    <row r="6" spans="1:8">
      <c r="A6" s="140" t="s">
        <v>4</v>
      </c>
      <c r="B6" s="297" t="s">
        <v>9</v>
      </c>
      <c r="C6" s="108" t="s">
        <v>10</v>
      </c>
      <c r="D6" s="140" t="s">
        <v>1</v>
      </c>
      <c r="E6" s="194" t="s">
        <v>3175</v>
      </c>
      <c r="F6" s="109" t="s">
        <v>7</v>
      </c>
      <c r="G6" s="109" t="s">
        <v>3186</v>
      </c>
    </row>
    <row r="7" spans="1:8">
      <c r="A7" s="326"/>
      <c r="B7" s="142"/>
      <c r="C7" s="110"/>
      <c r="D7" s="326"/>
      <c r="E7" s="142" t="s">
        <v>3170</v>
      </c>
      <c r="F7" s="326"/>
      <c r="G7" s="326" t="s">
        <v>3170</v>
      </c>
    </row>
    <row r="8" spans="1:8" s="324" customFormat="1" ht="21.65" customHeight="1">
      <c r="A8" s="152">
        <v>1</v>
      </c>
      <c r="B8" s="390" t="s">
        <v>669</v>
      </c>
      <c r="C8" s="390" t="s">
        <v>670</v>
      </c>
      <c r="D8" s="145" t="s">
        <v>671</v>
      </c>
      <c r="E8" s="411">
        <v>0</v>
      </c>
      <c r="F8" s="421">
        <v>44112</v>
      </c>
      <c r="G8" s="146">
        <v>950</v>
      </c>
    </row>
    <row r="9" spans="1:8" s="324" customFormat="1" ht="21.65" customHeight="1">
      <c r="A9" s="152">
        <v>2</v>
      </c>
      <c r="B9" s="145" t="s">
        <v>672</v>
      </c>
      <c r="C9" s="145" t="s">
        <v>673</v>
      </c>
      <c r="D9" s="378" t="s">
        <v>674</v>
      </c>
      <c r="E9" s="411">
        <v>0</v>
      </c>
      <c r="F9" s="219" t="s">
        <v>1075</v>
      </c>
      <c r="G9" s="219">
        <v>1861</v>
      </c>
    </row>
    <row r="10" spans="1:8" s="324" customFormat="1" ht="21.65" customHeight="1">
      <c r="A10" s="152">
        <v>3</v>
      </c>
      <c r="B10" s="145" t="s">
        <v>48</v>
      </c>
      <c r="C10" s="145" t="s">
        <v>49</v>
      </c>
      <c r="D10" s="378" t="s">
        <v>675</v>
      </c>
      <c r="E10" s="411">
        <v>0</v>
      </c>
      <c r="F10" s="219" t="s">
        <v>1076</v>
      </c>
      <c r="G10" s="219">
        <v>617</v>
      </c>
    </row>
    <row r="11" spans="1:8" s="324" customFormat="1" ht="21.65" customHeight="1">
      <c r="A11" s="152">
        <v>4</v>
      </c>
      <c r="B11" s="145" t="s">
        <v>676</v>
      </c>
      <c r="C11" s="145" t="s">
        <v>677</v>
      </c>
      <c r="D11" s="378" t="s">
        <v>678</v>
      </c>
      <c r="E11" s="411">
        <v>0</v>
      </c>
      <c r="F11" s="219" t="s">
        <v>1077</v>
      </c>
      <c r="G11" s="219">
        <v>3868.48</v>
      </c>
    </row>
    <row r="12" spans="1:8" s="324" customFormat="1" ht="21.65" customHeight="1">
      <c r="A12" s="152">
        <v>5</v>
      </c>
      <c r="B12" s="145" t="s">
        <v>679</v>
      </c>
      <c r="C12" s="145" t="s">
        <v>680</v>
      </c>
      <c r="D12" s="378" t="s">
        <v>678</v>
      </c>
      <c r="E12" s="411">
        <v>0</v>
      </c>
      <c r="F12" s="219" t="s">
        <v>1077</v>
      </c>
      <c r="G12" s="219">
        <v>3395.9</v>
      </c>
      <c r="H12" s="475"/>
    </row>
    <row r="13" spans="1:8" s="324" customFormat="1" ht="21.65" customHeight="1">
      <c r="A13" s="152">
        <v>6</v>
      </c>
      <c r="B13" s="145" t="s">
        <v>681</v>
      </c>
      <c r="C13" s="145" t="s">
        <v>682</v>
      </c>
      <c r="D13" s="378" t="s">
        <v>683</v>
      </c>
      <c r="E13" s="411">
        <v>0</v>
      </c>
      <c r="F13" s="219" t="s">
        <v>1078</v>
      </c>
      <c r="G13" s="219">
        <v>4200</v>
      </c>
    </row>
    <row r="14" spans="1:8" s="324" customFormat="1" ht="21.65" customHeight="1">
      <c r="A14" s="152">
        <v>7</v>
      </c>
      <c r="B14" s="145" t="s">
        <v>684</v>
      </c>
      <c r="C14" s="145" t="s">
        <v>585</v>
      </c>
      <c r="D14" s="378" t="s">
        <v>685</v>
      </c>
      <c r="E14" s="411">
        <v>0</v>
      </c>
      <c r="F14" s="219" t="s">
        <v>1079</v>
      </c>
      <c r="G14" s="219">
        <v>1370.63</v>
      </c>
    </row>
    <row r="15" spans="1:8" s="324" customFormat="1" ht="21.65" customHeight="1">
      <c r="A15" s="152">
        <v>8</v>
      </c>
      <c r="B15" s="145" t="s">
        <v>686</v>
      </c>
      <c r="C15" s="145" t="s">
        <v>420</v>
      </c>
      <c r="D15" s="378" t="s">
        <v>687</v>
      </c>
      <c r="E15" s="411">
        <v>0</v>
      </c>
      <c r="F15" s="421" t="s">
        <v>1080</v>
      </c>
      <c r="G15" s="219">
        <v>4086.88</v>
      </c>
    </row>
    <row r="16" spans="1:8" s="324" customFormat="1" ht="21.65" customHeight="1">
      <c r="A16" s="152">
        <v>9</v>
      </c>
      <c r="B16" s="145" t="s">
        <v>686</v>
      </c>
      <c r="C16" s="145" t="s">
        <v>420</v>
      </c>
      <c r="D16" s="378" t="s">
        <v>687</v>
      </c>
      <c r="E16" s="411">
        <v>0</v>
      </c>
      <c r="F16" s="421" t="s">
        <v>1081</v>
      </c>
      <c r="G16" s="219">
        <v>4087</v>
      </c>
    </row>
    <row r="17" spans="1:10" s="324" customFormat="1" ht="21.65" customHeight="1">
      <c r="A17" s="152">
        <v>10</v>
      </c>
      <c r="B17" s="145" t="s">
        <v>688</v>
      </c>
      <c r="C17" s="145" t="s">
        <v>689</v>
      </c>
      <c r="D17" s="378" t="s">
        <v>690</v>
      </c>
      <c r="E17" s="411">
        <v>0</v>
      </c>
      <c r="F17" s="219" t="s">
        <v>1082</v>
      </c>
      <c r="G17" s="219">
        <v>2108.08</v>
      </c>
      <c r="J17" s="476"/>
    </row>
    <row r="18" spans="1:10" s="324" customFormat="1" ht="20.149999999999999" customHeight="1">
      <c r="A18" s="152"/>
      <c r="B18" s="145"/>
      <c r="C18" s="145"/>
      <c r="D18" s="396" t="s">
        <v>3</v>
      </c>
      <c r="E18" s="175">
        <f>SUM(E8:E17)</f>
        <v>0</v>
      </c>
      <c r="F18" s="175">
        <f t="shared" ref="F18" si="0">SUM(F8:F17)</f>
        <v>44112</v>
      </c>
      <c r="G18" s="175">
        <f>SUM(G8:G17)</f>
        <v>26544.97</v>
      </c>
    </row>
    <row r="19" spans="1:10" s="386" customFormat="1"/>
    <row r="20" spans="1:10" s="386" customFormat="1"/>
  </sheetData>
  <customSheetViews>
    <customSheetView guid="{0B6FAD62-43BD-4EC8-9980-3120FC41C2BF}" showGridLines="0" fitToPage="1" hiddenRows="1" hiddenColumns="1" topLeftCell="A2">
      <selection activeCell="I18" sqref="I18"/>
      <pageMargins left="0.7" right="0.7" top="0.75" bottom="0.75" header="0.3" footer="0.3"/>
      <pageSetup scale="83" fitToHeight="0" orientation="landscape" r:id="rId1"/>
    </customSheetView>
    <customSheetView guid="{57AB6574-63F2-40B5-BA02-4B403D8BA163}" showPageBreaks="1" showGridLines="0" fitToPage="1" printArea="1" hiddenRows="1" hiddenColumns="1" topLeftCell="A2">
      <selection activeCell="I18" sqref="I18"/>
      <pageMargins left="0.7" right="0.7" top="0.75" bottom="0.75" header="0.3" footer="0.3"/>
      <pageSetup scale="83" fitToHeight="0" orientation="landscape" r:id="rId2"/>
    </customSheetView>
  </customSheetViews>
  <mergeCells count="2">
    <mergeCell ref="A1:E1"/>
    <mergeCell ref="A4:G4"/>
  </mergeCells>
  <pageMargins left="0.7" right="0.7" top="0.75" bottom="0.75" header="0.3" footer="0.3"/>
  <pageSetup scale="83" fitToHeight="0" orientation="landscape"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H22"/>
  <sheetViews>
    <sheetView showGridLines="0" topLeftCell="C1" zoomScaleNormal="100" workbookViewId="0">
      <selection activeCell="H18" sqref="H18"/>
    </sheetView>
  </sheetViews>
  <sheetFormatPr defaultColWidth="8.90625" defaultRowHeight="13"/>
  <cols>
    <col min="1" max="1" width="6.36328125" style="385" customWidth="1"/>
    <col min="2" max="2" width="31.6328125" style="385" hidden="1" customWidth="1"/>
    <col min="3" max="3" width="48.1796875" style="425" bestFit="1" customWidth="1"/>
    <col min="4" max="4" width="48.453125" style="426" customWidth="1"/>
    <col min="5" max="5" width="36.90625" style="426" hidden="1" customWidth="1"/>
    <col min="6" max="6" width="14.6328125" style="385" hidden="1" customWidth="1"/>
    <col min="7" max="7" width="25.81640625" style="426" customWidth="1"/>
    <col min="8" max="8" width="23.81640625" style="385" customWidth="1"/>
    <col min="9" max="16384" width="8.90625" style="385"/>
  </cols>
  <sheetData>
    <row r="1" spans="1:8">
      <c r="A1" s="388" t="s">
        <v>3098</v>
      </c>
      <c r="B1" s="422"/>
      <c r="C1" s="423"/>
      <c r="D1" s="424"/>
      <c r="E1" s="424"/>
      <c r="F1" s="422"/>
      <c r="G1" s="424"/>
    </row>
    <row r="2" spans="1:8">
      <c r="A2" s="388" t="s">
        <v>2321</v>
      </c>
      <c r="B2" s="422"/>
    </row>
    <row r="3" spans="1:8">
      <c r="A3" s="494" t="s">
        <v>3171</v>
      </c>
      <c r="B3" s="495"/>
      <c r="C3" s="495"/>
      <c r="D3" s="495"/>
      <c r="E3" s="495"/>
      <c r="F3" s="495"/>
      <c r="G3" s="495"/>
      <c r="H3" s="496"/>
    </row>
    <row r="4" spans="1:8" ht="39">
      <c r="A4" s="209" t="s">
        <v>4</v>
      </c>
      <c r="B4" s="210" t="s">
        <v>2322</v>
      </c>
      <c r="C4" s="211" t="s">
        <v>9</v>
      </c>
      <c r="D4" s="209" t="s">
        <v>1</v>
      </c>
      <c r="E4" s="212" t="s">
        <v>2323</v>
      </c>
      <c r="F4" s="210" t="s">
        <v>2324</v>
      </c>
      <c r="G4" s="213" t="s">
        <v>3172</v>
      </c>
      <c r="H4" s="213" t="s">
        <v>3187</v>
      </c>
    </row>
    <row r="5" spans="1:8" s="387" customFormat="1">
      <c r="A5" s="152">
        <v>1</v>
      </c>
      <c r="B5" s="145" t="s">
        <v>2325</v>
      </c>
      <c r="C5" s="152" t="s">
        <v>2328</v>
      </c>
      <c r="D5" s="145" t="s">
        <v>2326</v>
      </c>
      <c r="E5" s="152" t="s">
        <v>2327</v>
      </c>
      <c r="F5" s="145" t="s">
        <v>2329</v>
      </c>
      <c r="G5" s="379">
        <v>18144</v>
      </c>
      <c r="H5" s="427">
        <v>0</v>
      </c>
    </row>
    <row r="6" spans="1:8" s="387" customFormat="1">
      <c r="A6" s="152">
        <v>2</v>
      </c>
      <c r="B6" s="145" t="s">
        <v>2330</v>
      </c>
      <c r="C6" s="152" t="s">
        <v>2333</v>
      </c>
      <c r="D6" s="145" t="s">
        <v>2331</v>
      </c>
      <c r="E6" s="152" t="s">
        <v>2332</v>
      </c>
      <c r="F6" s="145" t="s">
        <v>2334</v>
      </c>
      <c r="G6" s="379">
        <v>259779</v>
      </c>
      <c r="H6" s="427">
        <v>0</v>
      </c>
    </row>
    <row r="7" spans="1:8" s="387" customFormat="1">
      <c r="A7" s="152">
        <v>3</v>
      </c>
      <c r="B7" s="145" t="s">
        <v>2330</v>
      </c>
      <c r="C7" s="152" t="s">
        <v>2333</v>
      </c>
      <c r="D7" s="145" t="s">
        <v>2331</v>
      </c>
      <c r="E7" s="152" t="s">
        <v>2335</v>
      </c>
      <c r="F7" s="145" t="s">
        <v>2334</v>
      </c>
      <c r="G7" s="379">
        <v>97155</v>
      </c>
      <c r="H7" s="427">
        <v>0</v>
      </c>
    </row>
    <row r="8" spans="1:8" s="387" customFormat="1">
      <c r="A8" s="152">
        <v>4</v>
      </c>
      <c r="B8" s="145" t="s">
        <v>2336</v>
      </c>
      <c r="C8" s="152" t="s">
        <v>2339</v>
      </c>
      <c r="D8" s="145" t="s">
        <v>2337</v>
      </c>
      <c r="E8" s="152" t="s">
        <v>2338</v>
      </c>
      <c r="F8" s="145" t="s">
        <v>2340</v>
      </c>
      <c r="G8" s="379">
        <v>7504</v>
      </c>
      <c r="H8" s="427">
        <v>0</v>
      </c>
    </row>
    <row r="9" spans="1:8" s="387" customFormat="1">
      <c r="A9" s="152">
        <v>5</v>
      </c>
      <c r="B9" s="145"/>
      <c r="C9" s="152"/>
      <c r="D9" s="145" t="s">
        <v>3248</v>
      </c>
      <c r="E9" s="152"/>
      <c r="F9" s="145"/>
      <c r="G9" s="428">
        <v>0</v>
      </c>
      <c r="H9" s="379">
        <v>9341409</v>
      </c>
    </row>
    <row r="10" spans="1:8" s="387" customFormat="1">
      <c r="A10" s="152"/>
      <c r="B10" s="145"/>
      <c r="C10" s="152"/>
      <c r="D10" s="429" t="s">
        <v>3</v>
      </c>
      <c r="E10" s="430"/>
      <c r="F10" s="429"/>
      <c r="G10" s="431">
        <f>SUM(G5:G9)</f>
        <v>382582</v>
      </c>
      <c r="H10" s="431">
        <f>SUM(H5:H9)</f>
        <v>9341409</v>
      </c>
    </row>
    <row r="11" spans="1:8">
      <c r="A11" s="432"/>
      <c r="B11" s="433"/>
      <c r="C11" s="434"/>
      <c r="D11" s="435"/>
      <c r="E11" s="435"/>
      <c r="F11" s="433"/>
      <c r="G11" s="435"/>
    </row>
    <row r="12" spans="1:8">
      <c r="A12" s="432"/>
      <c r="B12" s="436" t="s">
        <v>2341</v>
      </c>
      <c r="C12" s="434"/>
      <c r="D12" s="435"/>
      <c r="E12" s="435"/>
      <c r="F12" s="433"/>
      <c r="G12" s="435"/>
    </row>
    <row r="13" spans="1:8">
      <c r="A13" s="432"/>
      <c r="B13" s="433"/>
      <c r="C13" s="434"/>
      <c r="D13" s="435"/>
      <c r="E13" s="435"/>
      <c r="F13" s="433"/>
      <c r="G13" s="435"/>
    </row>
    <row r="14" spans="1:8">
      <c r="A14" s="432"/>
      <c r="B14" s="433"/>
      <c r="C14" s="434"/>
      <c r="D14" s="435"/>
      <c r="E14" s="435"/>
      <c r="F14" s="433"/>
      <c r="G14" s="435"/>
    </row>
    <row r="15" spans="1:8">
      <c r="A15" s="432"/>
      <c r="B15" s="433"/>
      <c r="C15" s="434"/>
      <c r="D15" s="435"/>
      <c r="E15" s="435"/>
      <c r="F15" s="433"/>
      <c r="G15" s="435"/>
    </row>
    <row r="16" spans="1:8">
      <c r="A16" s="432"/>
      <c r="B16" s="433"/>
      <c r="C16" s="434"/>
      <c r="D16" s="435"/>
      <c r="E16" s="435"/>
      <c r="F16" s="433"/>
      <c r="G16" s="435"/>
    </row>
    <row r="17" spans="1:7">
      <c r="A17" s="433"/>
      <c r="B17" s="433"/>
      <c r="C17" s="434"/>
      <c r="D17" s="435"/>
      <c r="E17" s="435"/>
      <c r="F17" s="433"/>
      <c r="G17" s="435"/>
    </row>
    <row r="18" spans="1:7">
      <c r="A18" s="433"/>
      <c r="B18" s="433"/>
      <c r="C18" s="434"/>
      <c r="D18" s="435"/>
      <c r="E18" s="435"/>
      <c r="F18" s="433"/>
      <c r="G18" s="435"/>
    </row>
    <row r="19" spans="1:7">
      <c r="A19" s="433"/>
      <c r="B19" s="433"/>
      <c r="C19" s="434"/>
      <c r="D19" s="435"/>
      <c r="E19" s="435"/>
      <c r="F19" s="433"/>
      <c r="G19" s="435"/>
    </row>
    <row r="20" spans="1:7">
      <c r="A20" s="433"/>
      <c r="B20" s="433"/>
      <c r="C20" s="434"/>
      <c r="D20" s="435"/>
      <c r="E20" s="435"/>
      <c r="F20" s="433"/>
      <c r="G20" s="435"/>
    </row>
    <row r="21" spans="1:7">
      <c r="A21" s="433"/>
      <c r="B21" s="433"/>
      <c r="C21" s="434"/>
      <c r="D21" s="435"/>
      <c r="E21" s="435"/>
      <c r="F21" s="433"/>
      <c r="G21" s="435"/>
    </row>
    <row r="22" spans="1:7">
      <c r="A22" s="433"/>
      <c r="B22" s="433"/>
      <c r="C22" s="434"/>
      <c r="D22" s="435"/>
      <c r="E22" s="435"/>
      <c r="F22" s="433"/>
      <c r="G22" s="435"/>
    </row>
  </sheetData>
  <customSheetViews>
    <customSheetView guid="{0B6FAD62-43BD-4EC8-9980-3120FC41C2BF}" showGridLines="0" fitToPage="1" hiddenColumns="1" topLeftCell="C1">
      <selection activeCell="H18" sqref="H18"/>
      <pageMargins left="0.7" right="0.7" top="0.75" bottom="0.75" header="0.3" footer="0.3"/>
      <pageSetup scale="80" fitToHeight="0" orientation="landscape" r:id="rId1"/>
    </customSheetView>
    <customSheetView guid="{57AB6574-63F2-40B5-BA02-4B403D8BA163}" showPageBreaks="1" showGridLines="0" fitToPage="1" printArea="1" hiddenColumns="1" topLeftCell="C1">
      <selection activeCell="H6" sqref="H6:H7"/>
      <pageMargins left="0.7" right="0.7" top="0.75" bottom="0.75" header="0.3" footer="0.3"/>
      <pageSetup scale="80" fitToHeight="0" orientation="landscape" r:id="rId2"/>
    </customSheetView>
  </customSheetViews>
  <mergeCells count="1">
    <mergeCell ref="A3:H3"/>
  </mergeCells>
  <pageMargins left="0.7" right="0.7" top="0.75" bottom="0.75" header="0.3" footer="0.3"/>
  <pageSetup scale="80" fitToHeight="0" orientation="landscape" r:id="rId3"/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G34"/>
  <sheetViews>
    <sheetView showGridLines="0" zoomScaleNormal="100" workbookViewId="0">
      <selection activeCell="D26" sqref="D26"/>
    </sheetView>
  </sheetViews>
  <sheetFormatPr defaultColWidth="8.90625" defaultRowHeight="13"/>
  <cols>
    <col min="1" max="1" width="8.90625" style="385"/>
    <col min="2" max="2" width="35.1796875" style="385" customWidth="1"/>
    <col min="3" max="3" width="35.1796875" style="385" hidden="1" customWidth="1"/>
    <col min="4" max="4" width="57.1796875" style="385" customWidth="1"/>
    <col min="5" max="5" width="24.08984375" style="385" customWidth="1"/>
    <col min="6" max="6" width="22.36328125" style="385" hidden="1" customWidth="1"/>
    <col min="7" max="7" width="22.90625" style="385" customWidth="1"/>
    <col min="8" max="16384" width="8.90625" style="385"/>
  </cols>
  <sheetData>
    <row r="1" spans="1:7">
      <c r="A1" s="388" t="s">
        <v>3148</v>
      </c>
    </row>
    <row r="2" spans="1:7">
      <c r="A2" s="388" t="s">
        <v>3149</v>
      </c>
    </row>
    <row r="3" spans="1:7">
      <c r="A3" s="494" t="s">
        <v>3171</v>
      </c>
      <c r="B3" s="495"/>
      <c r="C3" s="495"/>
      <c r="D3" s="495"/>
      <c r="E3" s="495"/>
      <c r="F3" s="495"/>
      <c r="G3" s="496"/>
    </row>
    <row r="4" spans="1:7">
      <c r="A4" s="138"/>
      <c r="B4" s="139"/>
      <c r="C4" s="106"/>
      <c r="D4" s="138"/>
      <c r="E4" s="202"/>
      <c r="F4" s="243"/>
      <c r="G4" s="243"/>
    </row>
    <row r="5" spans="1:7">
      <c r="A5" s="140" t="s">
        <v>4</v>
      </c>
      <c r="B5" s="297" t="s">
        <v>9</v>
      </c>
      <c r="C5" s="108" t="s">
        <v>10</v>
      </c>
      <c r="D5" s="140" t="s">
        <v>1</v>
      </c>
      <c r="E5" s="194" t="s">
        <v>3175</v>
      </c>
      <c r="F5" s="109" t="s">
        <v>7</v>
      </c>
      <c r="G5" s="109" t="s">
        <v>3186</v>
      </c>
    </row>
    <row r="6" spans="1:7">
      <c r="A6" s="326"/>
      <c r="B6" s="142"/>
      <c r="C6" s="110"/>
      <c r="D6" s="326"/>
      <c r="E6" s="142" t="s">
        <v>3170</v>
      </c>
      <c r="F6" s="326"/>
      <c r="G6" s="326" t="s">
        <v>3170</v>
      </c>
    </row>
    <row r="7" spans="1:7" s="324" customFormat="1">
      <c r="A7" s="437" t="s">
        <v>1568</v>
      </c>
      <c r="B7" s="390" t="s">
        <v>1569</v>
      </c>
      <c r="C7" s="390" t="s">
        <v>1570</v>
      </c>
      <c r="D7" s="145" t="s">
        <v>1571</v>
      </c>
      <c r="E7" s="146">
        <v>400</v>
      </c>
      <c r="F7" s="175" t="s">
        <v>1572</v>
      </c>
      <c r="G7" s="379">
        <v>0</v>
      </c>
    </row>
    <row r="8" spans="1:7" s="324" customFormat="1">
      <c r="A8" s="437" t="s">
        <v>1573</v>
      </c>
      <c r="B8" s="390" t="s">
        <v>3089</v>
      </c>
      <c r="C8" s="390" t="s">
        <v>1574</v>
      </c>
      <c r="D8" s="145" t="s">
        <v>1575</v>
      </c>
      <c r="E8" s="146">
        <v>6720</v>
      </c>
      <c r="F8" s="219" t="s">
        <v>1572</v>
      </c>
      <c r="G8" s="379">
        <v>0</v>
      </c>
    </row>
    <row r="9" spans="1:7" s="324" customFormat="1">
      <c r="A9" s="437" t="s">
        <v>1576</v>
      </c>
      <c r="B9" s="390" t="s">
        <v>1577</v>
      </c>
      <c r="C9" s="390" t="s">
        <v>1578</v>
      </c>
      <c r="D9" s="145" t="s">
        <v>1579</v>
      </c>
      <c r="E9" s="146">
        <v>19697.97</v>
      </c>
      <c r="F9" s="219" t="s">
        <v>233</v>
      </c>
      <c r="G9" s="379">
        <v>0</v>
      </c>
    </row>
    <row r="10" spans="1:7" s="324" customFormat="1">
      <c r="A10" s="437" t="s">
        <v>1582</v>
      </c>
      <c r="B10" s="145" t="s">
        <v>124</v>
      </c>
      <c r="C10" s="145" t="s">
        <v>123</v>
      </c>
      <c r="D10" s="378" t="s">
        <v>1583</v>
      </c>
      <c r="E10" s="219">
        <v>6048.97</v>
      </c>
      <c r="F10" s="219" t="s">
        <v>1572</v>
      </c>
      <c r="G10" s="379">
        <v>0</v>
      </c>
    </row>
    <row r="11" spans="1:7" s="324" customFormat="1">
      <c r="A11" s="437" t="s">
        <v>1584</v>
      </c>
      <c r="B11" s="145" t="s">
        <v>3174</v>
      </c>
      <c r="C11" s="145" t="s">
        <v>1585</v>
      </c>
      <c r="D11" s="378" t="s">
        <v>1586</v>
      </c>
      <c r="E11" s="219">
        <v>1450</v>
      </c>
      <c r="F11" s="219" t="s">
        <v>233</v>
      </c>
      <c r="G11" s="379">
        <v>0</v>
      </c>
    </row>
    <row r="12" spans="1:7" s="324" customFormat="1">
      <c r="A12" s="437" t="s">
        <v>1587</v>
      </c>
      <c r="B12" s="145" t="s">
        <v>1588</v>
      </c>
      <c r="C12" s="145" t="s">
        <v>1589</v>
      </c>
      <c r="D12" s="378" t="s">
        <v>1590</v>
      </c>
      <c r="E12" s="219">
        <v>8736</v>
      </c>
      <c r="F12" s="219" t="s">
        <v>1591</v>
      </c>
      <c r="G12" s="379">
        <v>0</v>
      </c>
    </row>
    <row r="13" spans="1:7" s="324" customFormat="1">
      <c r="A13" s="437" t="s">
        <v>1592</v>
      </c>
      <c r="B13" s="145" t="s">
        <v>1593</v>
      </c>
      <c r="C13" s="145" t="s">
        <v>1594</v>
      </c>
      <c r="D13" s="378" t="s">
        <v>3090</v>
      </c>
      <c r="E13" s="219">
        <v>350</v>
      </c>
      <c r="F13" s="219" t="s">
        <v>233</v>
      </c>
      <c r="G13" s="379">
        <v>0</v>
      </c>
    </row>
    <row r="14" spans="1:7" s="324" customFormat="1">
      <c r="A14" s="437" t="s">
        <v>1595</v>
      </c>
      <c r="B14" s="145" t="s">
        <v>1596</v>
      </c>
      <c r="C14" s="145" t="s">
        <v>1597</v>
      </c>
      <c r="D14" s="378" t="s">
        <v>1598</v>
      </c>
      <c r="E14" s="219">
        <v>899.5</v>
      </c>
      <c r="F14" s="219" t="s">
        <v>233</v>
      </c>
      <c r="G14" s="379">
        <v>0</v>
      </c>
    </row>
    <row r="15" spans="1:7" s="324" customFormat="1">
      <c r="A15" s="437" t="s">
        <v>1599</v>
      </c>
      <c r="B15" s="145" t="s">
        <v>1600</v>
      </c>
      <c r="C15" s="145" t="s">
        <v>1601</v>
      </c>
      <c r="D15" s="378" t="s">
        <v>1602</v>
      </c>
      <c r="E15" s="219">
        <v>15000</v>
      </c>
      <c r="F15" s="219" t="s">
        <v>233</v>
      </c>
      <c r="G15" s="379">
        <v>0</v>
      </c>
    </row>
    <row r="16" spans="1:7" s="324" customFormat="1">
      <c r="A16" s="437" t="s">
        <v>1603</v>
      </c>
      <c r="B16" s="145" t="s">
        <v>1604</v>
      </c>
      <c r="C16" s="145" t="s">
        <v>1605</v>
      </c>
      <c r="D16" s="378" t="s">
        <v>1606</v>
      </c>
      <c r="E16" s="219">
        <v>15120</v>
      </c>
      <c r="F16" s="219" t="s">
        <v>1572</v>
      </c>
      <c r="G16" s="379">
        <v>0</v>
      </c>
    </row>
    <row r="17" spans="1:7" s="324" customFormat="1">
      <c r="A17" s="437" t="s">
        <v>1607</v>
      </c>
      <c r="B17" s="145" t="s">
        <v>3173</v>
      </c>
      <c r="C17" s="145" t="s">
        <v>1608</v>
      </c>
      <c r="D17" s="378" t="s">
        <v>1609</v>
      </c>
      <c r="E17" s="219">
        <v>3000</v>
      </c>
      <c r="F17" s="219" t="s">
        <v>1572</v>
      </c>
      <c r="G17" s="379">
        <v>0</v>
      </c>
    </row>
    <row r="18" spans="1:7" s="324" customFormat="1">
      <c r="A18" s="437" t="s">
        <v>1610</v>
      </c>
      <c r="B18" s="145" t="s">
        <v>1611</v>
      </c>
      <c r="C18" s="145" t="s">
        <v>1594</v>
      </c>
      <c r="D18" s="378" t="s">
        <v>1612</v>
      </c>
      <c r="E18" s="219">
        <v>600</v>
      </c>
      <c r="F18" s="219" t="s">
        <v>233</v>
      </c>
      <c r="G18" s="379">
        <v>0</v>
      </c>
    </row>
    <row r="19" spans="1:7" s="324" customFormat="1">
      <c r="A19" s="437" t="s">
        <v>1613</v>
      </c>
      <c r="B19" s="145" t="s">
        <v>1614</v>
      </c>
      <c r="C19" s="145" t="s">
        <v>1615</v>
      </c>
      <c r="D19" s="378" t="s">
        <v>1616</v>
      </c>
      <c r="E19" s="219">
        <v>4000</v>
      </c>
      <c r="F19" s="219" t="s">
        <v>233</v>
      </c>
      <c r="G19" s="379">
        <v>0</v>
      </c>
    </row>
    <row r="20" spans="1:7" s="324" customFormat="1">
      <c r="A20" s="437" t="s">
        <v>1617</v>
      </c>
      <c r="B20" s="145" t="s">
        <v>1618</v>
      </c>
      <c r="C20" s="145" t="s">
        <v>1619</v>
      </c>
      <c r="D20" s="378" t="s">
        <v>1620</v>
      </c>
      <c r="E20" s="219">
        <v>6250</v>
      </c>
      <c r="F20" s="219" t="s">
        <v>1572</v>
      </c>
      <c r="G20" s="379">
        <v>0</v>
      </c>
    </row>
    <row r="21" spans="1:7" s="324" customFormat="1">
      <c r="A21" s="437" t="s">
        <v>1621</v>
      </c>
      <c r="B21" s="145" t="s">
        <v>1622</v>
      </c>
      <c r="C21" s="145" t="s">
        <v>1594</v>
      </c>
      <c r="D21" s="378" t="s">
        <v>1623</v>
      </c>
      <c r="E21" s="219">
        <v>1152</v>
      </c>
      <c r="F21" s="219" t="s">
        <v>233</v>
      </c>
      <c r="G21" s="379">
        <v>0</v>
      </c>
    </row>
    <row r="22" spans="1:7" s="324" customFormat="1" ht="26">
      <c r="A22" s="437" t="s">
        <v>1624</v>
      </c>
      <c r="B22" s="145" t="s">
        <v>990</v>
      </c>
      <c r="C22" s="145" t="s">
        <v>991</v>
      </c>
      <c r="D22" s="378" t="s">
        <v>1625</v>
      </c>
      <c r="E22" s="219">
        <v>15084.05</v>
      </c>
      <c r="F22" s="219" t="s">
        <v>233</v>
      </c>
      <c r="G22" s="379">
        <v>0</v>
      </c>
    </row>
    <row r="23" spans="1:7" s="324" customFormat="1">
      <c r="A23" s="437" t="s">
        <v>1626</v>
      </c>
      <c r="B23" s="145" t="s">
        <v>233</v>
      </c>
      <c r="C23" s="145" t="s">
        <v>1594</v>
      </c>
      <c r="D23" s="378" t="s">
        <v>1627</v>
      </c>
      <c r="E23" s="219">
        <v>230.68</v>
      </c>
      <c r="F23" s="219" t="s">
        <v>233</v>
      </c>
      <c r="G23" s="379">
        <v>0</v>
      </c>
    </row>
    <row r="24" spans="1:7" s="324" customFormat="1">
      <c r="A24" s="437" t="s">
        <v>1628</v>
      </c>
      <c r="B24" s="145" t="s">
        <v>1629</v>
      </c>
      <c r="C24" s="145" t="s">
        <v>650</v>
      </c>
      <c r="D24" s="378" t="s">
        <v>1630</v>
      </c>
      <c r="E24" s="219">
        <v>320</v>
      </c>
      <c r="F24" s="219" t="s">
        <v>1572</v>
      </c>
      <c r="G24" s="379">
        <v>0</v>
      </c>
    </row>
    <row r="25" spans="1:7" s="324" customFormat="1">
      <c r="A25" s="437" t="s">
        <v>1631</v>
      </c>
      <c r="B25" s="145" t="s">
        <v>233</v>
      </c>
      <c r="C25" s="145" t="s">
        <v>1632</v>
      </c>
      <c r="D25" s="378" t="s">
        <v>1633</v>
      </c>
      <c r="E25" s="219">
        <v>975</v>
      </c>
      <c r="F25" s="219" t="s">
        <v>1572</v>
      </c>
      <c r="G25" s="379">
        <v>0</v>
      </c>
    </row>
    <row r="26" spans="1:7" s="324" customFormat="1">
      <c r="A26" s="437" t="s">
        <v>1634</v>
      </c>
      <c r="B26" s="145" t="s">
        <v>233</v>
      </c>
      <c r="C26" s="145" t="s">
        <v>1594</v>
      </c>
      <c r="D26" s="378" t="s">
        <v>1635</v>
      </c>
      <c r="E26" s="219">
        <v>198.31</v>
      </c>
      <c r="F26" s="219" t="s">
        <v>233</v>
      </c>
      <c r="G26" s="379">
        <v>0</v>
      </c>
    </row>
    <row r="27" spans="1:7" s="324" customFormat="1">
      <c r="A27" s="437" t="s">
        <v>1636</v>
      </c>
      <c r="B27" s="145" t="s">
        <v>1637</v>
      </c>
      <c r="C27" s="145" t="s">
        <v>673</v>
      </c>
      <c r="D27" s="378" t="s">
        <v>1638</v>
      </c>
      <c r="E27" s="219">
        <v>1400.28</v>
      </c>
      <c r="F27" s="219" t="s">
        <v>1572</v>
      </c>
      <c r="G27" s="379">
        <v>0</v>
      </c>
    </row>
    <row r="28" spans="1:7" s="324" customFormat="1">
      <c r="A28" s="437" t="s">
        <v>1639</v>
      </c>
      <c r="B28" s="145" t="s">
        <v>1640</v>
      </c>
      <c r="C28" s="145" t="s">
        <v>1641</v>
      </c>
      <c r="D28" s="378" t="s">
        <v>1642</v>
      </c>
      <c r="E28" s="219">
        <v>4816</v>
      </c>
      <c r="F28" s="219" t="s">
        <v>1572</v>
      </c>
      <c r="G28" s="379">
        <v>0</v>
      </c>
    </row>
    <row r="29" spans="1:7" s="324" customFormat="1">
      <c r="A29" s="437" t="s">
        <v>1643</v>
      </c>
      <c r="B29" s="145" t="s">
        <v>1644</v>
      </c>
      <c r="C29" s="145" t="s">
        <v>1594</v>
      </c>
      <c r="D29" s="378" t="s">
        <v>1645</v>
      </c>
      <c r="E29" s="219">
        <v>3000</v>
      </c>
      <c r="F29" s="219" t="s">
        <v>233</v>
      </c>
      <c r="G29" s="379">
        <v>0</v>
      </c>
    </row>
    <row r="30" spans="1:7" s="324" customFormat="1">
      <c r="A30" s="437" t="s">
        <v>1646</v>
      </c>
      <c r="B30" s="145" t="s">
        <v>1647</v>
      </c>
      <c r="C30" s="145" t="s">
        <v>1648</v>
      </c>
      <c r="D30" s="378" t="s">
        <v>1649</v>
      </c>
      <c r="E30" s="219">
        <v>1194.6600000000001</v>
      </c>
      <c r="F30" s="219" t="s">
        <v>1572</v>
      </c>
      <c r="G30" s="379">
        <v>0</v>
      </c>
    </row>
    <row r="31" spans="1:7" s="324" customFormat="1">
      <c r="A31" s="437" t="s">
        <v>1650</v>
      </c>
      <c r="B31" s="145" t="s">
        <v>1647</v>
      </c>
      <c r="C31" s="145" t="s">
        <v>1648</v>
      </c>
      <c r="D31" s="378" t="s">
        <v>1651</v>
      </c>
      <c r="E31" s="219">
        <v>300</v>
      </c>
      <c r="F31" s="219" t="s">
        <v>233</v>
      </c>
      <c r="G31" s="379">
        <v>0</v>
      </c>
    </row>
    <row r="32" spans="1:7" s="324" customFormat="1">
      <c r="A32" s="437" t="s">
        <v>1652</v>
      </c>
      <c r="B32" s="145" t="s">
        <v>1653</v>
      </c>
      <c r="C32" s="145" t="s">
        <v>1654</v>
      </c>
      <c r="D32" s="378" t="s">
        <v>1655</v>
      </c>
      <c r="E32" s="219">
        <v>16000</v>
      </c>
      <c r="F32" s="219" t="s">
        <v>233</v>
      </c>
      <c r="G32" s="379">
        <v>0</v>
      </c>
    </row>
    <row r="33" spans="1:7" s="324" customFormat="1">
      <c r="A33" s="437" t="s">
        <v>1656</v>
      </c>
      <c r="B33" s="145" t="s">
        <v>233</v>
      </c>
      <c r="C33" s="145" t="s">
        <v>1657</v>
      </c>
      <c r="D33" s="378" t="s">
        <v>1635</v>
      </c>
      <c r="E33" s="219">
        <v>180</v>
      </c>
      <c r="F33" s="219" t="s">
        <v>233</v>
      </c>
      <c r="G33" s="379">
        <v>0</v>
      </c>
    </row>
    <row r="34" spans="1:7" s="324" customFormat="1">
      <c r="A34" s="152"/>
      <c r="B34" s="145"/>
      <c r="C34" s="145"/>
      <c r="D34" s="396" t="s">
        <v>3</v>
      </c>
      <c r="E34" s="175">
        <f>SUM(E7:E33)</f>
        <v>133123.41999999998</v>
      </c>
      <c r="F34" s="175">
        <f t="shared" ref="F34:G34" si="0">SUM(F7:F33)</f>
        <v>0</v>
      </c>
      <c r="G34" s="175">
        <f t="shared" si="0"/>
        <v>0</v>
      </c>
    </row>
  </sheetData>
  <customSheetViews>
    <customSheetView guid="{0B6FAD62-43BD-4EC8-9980-3120FC41C2BF}" showGridLines="0" fitToPage="1" hiddenColumns="1">
      <selection activeCell="D26" sqref="D26"/>
      <pageMargins left="0.7" right="0.7" top="0.75" bottom="0.75" header="0.3" footer="0.3"/>
      <pageSetup scale="82" fitToHeight="0" orientation="landscape" horizontalDpi="4294967295" verticalDpi="4294967295" r:id="rId1"/>
    </customSheetView>
    <customSheetView guid="{57AB6574-63F2-40B5-BA02-4B403D8BA163}" showPageBreaks="1" showGridLines="0" fitToPage="1" printArea="1" hiddenColumns="1">
      <selection activeCell="D26" sqref="D26"/>
      <pageMargins left="0.7" right="0.7" top="0.75" bottom="0.75" header="0.3" footer="0.3"/>
      <pageSetup scale="82" fitToHeight="0" orientation="landscape" horizontalDpi="4294967295" verticalDpi="4294967295" r:id="rId2"/>
    </customSheetView>
  </customSheetViews>
  <mergeCells count="1">
    <mergeCell ref="A3:G3"/>
  </mergeCells>
  <pageMargins left="0.7" right="0.7" top="0.75" bottom="0.75" header="0.3" footer="0.3"/>
  <pageSetup scale="82" fitToHeight="0" orientation="landscape" horizontalDpi="4294967295" verticalDpi="4294967295"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G9"/>
  <sheetViews>
    <sheetView showGridLines="0" showWhiteSpace="0" zoomScaleNormal="100" workbookViewId="0">
      <selection activeCell="D14" sqref="D14"/>
    </sheetView>
  </sheetViews>
  <sheetFormatPr defaultColWidth="8.90625" defaultRowHeight="13"/>
  <cols>
    <col min="1" max="1" width="8.90625" style="104"/>
    <col min="2" max="2" width="35.08984375" style="104" customWidth="1"/>
    <col min="3" max="3" width="35.08984375" style="104" hidden="1" customWidth="1"/>
    <col min="4" max="4" width="57.08984375" style="104" customWidth="1"/>
    <col min="5" max="5" width="24.54296875" style="104" customWidth="1"/>
    <col min="6" max="6" width="18.90625" style="104" hidden="1" customWidth="1"/>
    <col min="7" max="7" width="22.81640625" style="104" customWidth="1"/>
    <col min="8" max="16384" width="8.90625" style="104"/>
  </cols>
  <sheetData>
    <row r="1" spans="1:7">
      <c r="A1" s="102" t="s">
        <v>3132</v>
      </c>
      <c r="C1" s="220"/>
      <c r="D1" s="127"/>
      <c r="E1" s="127"/>
      <c r="F1" s="127"/>
    </row>
    <row r="2" spans="1:7">
      <c r="A2" s="105" t="s">
        <v>1659</v>
      </c>
      <c r="C2" s="221"/>
      <c r="D2" s="127"/>
      <c r="E2" s="127"/>
      <c r="F2" s="127"/>
    </row>
    <row r="3" spans="1:7">
      <c r="A3" s="486" t="s">
        <v>3171</v>
      </c>
      <c r="B3" s="487"/>
      <c r="C3" s="487"/>
      <c r="D3" s="487"/>
      <c r="E3" s="487"/>
      <c r="F3" s="487"/>
      <c r="G3" s="488"/>
    </row>
    <row r="4" spans="1:7">
      <c r="A4" s="222"/>
      <c r="B4" s="223"/>
      <c r="C4" s="224"/>
      <c r="D4" s="222"/>
      <c r="E4" s="225"/>
      <c r="F4" s="128"/>
      <c r="G4" s="128"/>
    </row>
    <row r="5" spans="1:7" ht="26">
      <c r="A5" s="226" t="s">
        <v>4</v>
      </c>
      <c r="B5" s="227" t="s">
        <v>9</v>
      </c>
      <c r="C5" s="129" t="s">
        <v>10</v>
      </c>
      <c r="D5" s="226" t="s">
        <v>1</v>
      </c>
      <c r="E5" s="228" t="s">
        <v>3175</v>
      </c>
      <c r="F5" s="130" t="s">
        <v>7</v>
      </c>
      <c r="G5" s="130" t="s">
        <v>3186</v>
      </c>
    </row>
    <row r="6" spans="1:7">
      <c r="A6" s="132"/>
      <c r="B6" s="229"/>
      <c r="C6" s="131"/>
      <c r="D6" s="132"/>
      <c r="E6" s="229" t="s">
        <v>3170</v>
      </c>
      <c r="F6" s="132"/>
      <c r="G6" s="132" t="s">
        <v>3170</v>
      </c>
    </row>
    <row r="7" spans="1:7" s="233" customFormat="1" ht="20.149999999999999" customHeight="1">
      <c r="A7" s="230">
        <v>1</v>
      </c>
      <c r="B7" s="133" t="s">
        <v>693</v>
      </c>
      <c r="C7" s="133" t="s">
        <v>694</v>
      </c>
      <c r="D7" s="231" t="s">
        <v>695</v>
      </c>
      <c r="E7" s="232">
        <v>77306</v>
      </c>
      <c r="F7" s="35">
        <v>44378</v>
      </c>
      <c r="G7" s="192">
        <v>0</v>
      </c>
    </row>
    <row r="8" spans="1:7" s="233" customFormat="1" ht="20.149999999999999" customHeight="1">
      <c r="A8" s="230">
        <v>2</v>
      </c>
      <c r="B8" s="36" t="s">
        <v>696</v>
      </c>
      <c r="C8" s="36" t="s">
        <v>697</v>
      </c>
      <c r="D8" s="234" t="s">
        <v>698</v>
      </c>
      <c r="E8" s="35">
        <v>146048</v>
      </c>
      <c r="F8" s="235">
        <v>44470</v>
      </c>
      <c r="G8" s="192">
        <v>0</v>
      </c>
    </row>
    <row r="9" spans="1:7" s="233" customFormat="1" ht="20.149999999999999" customHeight="1">
      <c r="A9" s="230"/>
      <c r="B9" s="36"/>
      <c r="C9" s="36"/>
      <c r="D9" s="37" t="s">
        <v>3</v>
      </c>
      <c r="E9" s="39">
        <f>SUM(E7:E8)</f>
        <v>223354</v>
      </c>
      <c r="F9" s="39">
        <f t="shared" ref="F9:G9" si="0">SUM(F7:F8)</f>
        <v>88848</v>
      </c>
      <c r="G9" s="39">
        <f t="shared" si="0"/>
        <v>0</v>
      </c>
    </row>
  </sheetData>
  <customSheetViews>
    <customSheetView guid="{0B6FAD62-43BD-4EC8-9980-3120FC41C2BF}" showGridLines="0" fitToPage="1" hiddenColumns="1">
      <selection activeCell="D14" sqref="D14"/>
      <pageMargins left="0.7" right="0.7" top="0.75" bottom="0.75" header="0.3" footer="0.3"/>
      <pageSetup scale="82" fitToHeight="0" orientation="landscape" r:id="rId1"/>
    </customSheetView>
    <customSheetView guid="{57AB6574-63F2-40B5-BA02-4B403D8BA163}" showPageBreaks="1" showGridLines="0" fitToPage="1" printArea="1" hiddenColumns="1">
      <selection activeCell="D14" sqref="D14"/>
      <pageMargins left="0.7" right="0.7" top="0.75" bottom="0.75" header="0.3" footer="0.3"/>
      <pageSetup scale="82" fitToHeight="0" orientation="landscape" r:id="rId2"/>
    </customSheetView>
  </customSheetViews>
  <mergeCells count="1">
    <mergeCell ref="A3:G3"/>
  </mergeCells>
  <pageMargins left="0.7" right="0.7" top="0.75" bottom="0.75" header="0.3" footer="0.3"/>
  <pageSetup scale="82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8"/>
  <sheetViews>
    <sheetView showGridLines="0" zoomScale="106" zoomScaleNormal="106" workbookViewId="0">
      <selection activeCell="B8" sqref="B8"/>
    </sheetView>
  </sheetViews>
  <sheetFormatPr defaultRowHeight="14.5"/>
  <cols>
    <col min="1" max="1" width="7.90625" style="31" customWidth="1"/>
    <col min="2" max="2" width="34.08984375" style="31" bestFit="1" customWidth="1"/>
    <col min="3" max="3" width="12.54296875" style="31" hidden="1" customWidth="1"/>
    <col min="4" max="4" width="48.1796875" style="31" bestFit="1" customWidth="1"/>
    <col min="5" max="5" width="17.81640625" style="31" bestFit="1" customWidth="1"/>
    <col min="6" max="6" width="13.54296875" style="31" hidden="1" customWidth="1"/>
    <col min="7" max="7" width="20.81640625" customWidth="1"/>
  </cols>
  <sheetData>
    <row r="1" spans="1:6" ht="15.5">
      <c r="A1" s="49" t="s">
        <v>3130</v>
      </c>
    </row>
    <row r="2" spans="1:6" ht="53.4" customHeight="1">
      <c r="A2" s="61" t="s">
        <v>4</v>
      </c>
      <c r="B2" s="61" t="s">
        <v>9</v>
      </c>
      <c r="C2" s="61" t="s">
        <v>10</v>
      </c>
      <c r="D2" s="61" t="s">
        <v>1</v>
      </c>
      <c r="E2" s="65" t="s">
        <v>2</v>
      </c>
      <c r="F2" s="30" t="s">
        <v>7</v>
      </c>
    </row>
    <row r="3" spans="1:6" ht="15.5">
      <c r="A3" s="41">
        <v>1</v>
      </c>
      <c r="B3" s="52" t="s">
        <v>3063</v>
      </c>
      <c r="C3" s="41" t="s">
        <v>3077</v>
      </c>
      <c r="D3" s="45" t="s">
        <v>3073</v>
      </c>
      <c r="E3" s="46">
        <v>4449421</v>
      </c>
      <c r="F3" s="17"/>
    </row>
    <row r="4" spans="1:6" ht="15.5">
      <c r="A4" s="41">
        <v>2</v>
      </c>
      <c r="B4" s="52" t="s">
        <v>2583</v>
      </c>
      <c r="C4" s="41" t="s">
        <v>3078</v>
      </c>
      <c r="D4" s="45" t="s">
        <v>3074</v>
      </c>
      <c r="E4" s="46">
        <v>3000000</v>
      </c>
      <c r="F4" s="17"/>
    </row>
    <row r="5" spans="1:6" ht="15.5">
      <c r="A5" s="41">
        <v>3</v>
      </c>
      <c r="B5" s="52" t="s">
        <v>3061</v>
      </c>
      <c r="C5" s="41" t="s">
        <v>3079</v>
      </c>
      <c r="D5" s="45" t="s">
        <v>3061</v>
      </c>
      <c r="E5" s="46">
        <f>22410388.7+12879822.1</f>
        <v>35290210.799999997</v>
      </c>
      <c r="F5" s="17"/>
    </row>
    <row r="6" spans="1:6" ht="15.5">
      <c r="A6" s="41">
        <v>4</v>
      </c>
      <c r="B6" s="52" t="s">
        <v>3062</v>
      </c>
      <c r="C6" s="41" t="s">
        <v>2472</v>
      </c>
      <c r="D6" s="45" t="s">
        <v>3062</v>
      </c>
      <c r="E6" s="46">
        <v>6399265.6299999999</v>
      </c>
      <c r="F6" s="17"/>
    </row>
    <row r="7" spans="1:6" ht="15.5">
      <c r="A7" s="41">
        <v>5</v>
      </c>
      <c r="B7" s="52" t="s">
        <v>1581</v>
      </c>
      <c r="C7" s="41" t="s">
        <v>721</v>
      </c>
      <c r="D7" s="45" t="s">
        <v>1581</v>
      </c>
      <c r="E7" s="46">
        <v>9556530.6699999999</v>
      </c>
      <c r="F7" s="17"/>
    </row>
    <row r="8" spans="1:6" ht="15.5">
      <c r="A8" s="41">
        <v>6</v>
      </c>
      <c r="B8" s="52" t="s">
        <v>3064</v>
      </c>
      <c r="C8" s="41" t="s">
        <v>656</v>
      </c>
      <c r="D8" s="45" t="s">
        <v>3064</v>
      </c>
      <c r="E8" s="46">
        <f>35588586.3+17275290.552</f>
        <v>52863876.851999998</v>
      </c>
      <c r="F8" s="17"/>
    </row>
    <row r="9" spans="1:6" ht="15.5">
      <c r="A9" s="41">
        <v>7</v>
      </c>
      <c r="B9" s="52" t="s">
        <v>3065</v>
      </c>
      <c r="C9" s="41" t="s">
        <v>3080</v>
      </c>
      <c r="D9" s="45" t="s">
        <v>3065</v>
      </c>
      <c r="E9" s="46">
        <v>1592054</v>
      </c>
      <c r="F9" s="17"/>
    </row>
    <row r="10" spans="1:6" ht="15.5">
      <c r="A10" s="41">
        <v>8</v>
      </c>
      <c r="B10" s="52" t="s">
        <v>226</v>
      </c>
      <c r="C10" s="41" t="s">
        <v>611</v>
      </c>
      <c r="D10" s="45" t="s">
        <v>226</v>
      </c>
      <c r="E10" s="46">
        <v>5343612.42</v>
      </c>
      <c r="F10" s="17"/>
    </row>
    <row r="11" spans="1:6" ht="15.5">
      <c r="A11" s="41">
        <v>9</v>
      </c>
      <c r="B11" s="52" t="s">
        <v>3066</v>
      </c>
      <c r="C11" s="41" t="s">
        <v>3081</v>
      </c>
      <c r="D11" s="45" t="s">
        <v>3066</v>
      </c>
      <c r="E11" s="46">
        <v>7500000</v>
      </c>
      <c r="F11" s="17"/>
    </row>
    <row r="12" spans="1:6" ht="15.5">
      <c r="A12" s="41">
        <v>10</v>
      </c>
      <c r="B12" s="52" t="s">
        <v>2583</v>
      </c>
      <c r="C12" s="41" t="s">
        <v>3078</v>
      </c>
      <c r="D12" s="45" t="s">
        <v>3075</v>
      </c>
      <c r="E12" s="46">
        <v>8643536.9000000004</v>
      </c>
      <c r="F12" s="17"/>
    </row>
    <row r="13" spans="1:6" ht="15.5">
      <c r="A13" s="41">
        <v>11</v>
      </c>
      <c r="B13" s="52" t="s">
        <v>3067</v>
      </c>
      <c r="C13" s="41" t="s">
        <v>3082</v>
      </c>
      <c r="D13" s="45" t="s">
        <v>3067</v>
      </c>
      <c r="E13" s="46">
        <v>4595262.9400000004</v>
      </c>
      <c r="F13" s="17"/>
    </row>
    <row r="14" spans="1:6" ht="15.5">
      <c r="A14" s="41">
        <v>12</v>
      </c>
      <c r="B14" s="52" t="s">
        <v>3068</v>
      </c>
      <c r="C14" s="41" t="s">
        <v>3083</v>
      </c>
      <c r="D14" s="45" t="s">
        <v>3068</v>
      </c>
      <c r="E14" s="46">
        <v>2518302.89</v>
      </c>
      <c r="F14" s="17"/>
    </row>
    <row r="15" spans="1:6" ht="15.5">
      <c r="A15" s="41">
        <v>13</v>
      </c>
      <c r="B15" s="45" t="s">
        <v>3069</v>
      </c>
      <c r="C15" s="41" t="s">
        <v>3084</v>
      </c>
      <c r="D15" s="45" t="s">
        <v>3069</v>
      </c>
      <c r="E15" s="46">
        <v>1000000</v>
      </c>
      <c r="F15" s="17"/>
    </row>
    <row r="16" spans="1:6" ht="15.5">
      <c r="A16" s="41">
        <v>14</v>
      </c>
      <c r="B16" s="45" t="s">
        <v>3070</v>
      </c>
      <c r="C16" s="41" t="s">
        <v>3085</v>
      </c>
      <c r="D16" s="45" t="s">
        <v>3070</v>
      </c>
      <c r="E16" s="46">
        <v>670574.68000000005</v>
      </c>
      <c r="F16" s="17"/>
    </row>
    <row r="17" spans="1:6" ht="15.5">
      <c r="A17" s="41">
        <v>15</v>
      </c>
      <c r="B17" s="45" t="s">
        <v>3071</v>
      </c>
      <c r="C17" s="41" t="s">
        <v>3086</v>
      </c>
      <c r="D17" s="45" t="s">
        <v>3071</v>
      </c>
      <c r="E17" s="46">
        <v>1003200</v>
      </c>
      <c r="F17" s="17"/>
    </row>
    <row r="18" spans="1:6" ht="15.5">
      <c r="A18" s="41">
        <v>16</v>
      </c>
      <c r="B18" s="45" t="s">
        <v>3072</v>
      </c>
      <c r="C18" s="41" t="s">
        <v>3076</v>
      </c>
      <c r="D18" s="45" t="s">
        <v>3087</v>
      </c>
      <c r="E18" s="46">
        <v>980913.63</v>
      </c>
      <c r="F18" s="17"/>
    </row>
    <row r="19" spans="1:6" ht="15.5">
      <c r="A19" s="41"/>
      <c r="B19" s="45"/>
      <c r="C19" s="41"/>
      <c r="D19" s="47" t="s">
        <v>231</v>
      </c>
      <c r="E19" s="48">
        <f>SUM(E3:E18)</f>
        <v>145406762.41199997</v>
      </c>
      <c r="F19" s="17"/>
    </row>
    <row r="28" spans="1:6">
      <c r="C28" s="32"/>
    </row>
  </sheetData>
  <customSheetViews>
    <customSheetView guid="{0B6FAD62-43BD-4EC8-9980-3120FC41C2BF}" scale="106" showGridLines="0" hiddenColumns="1" state="hidden">
      <selection activeCell="B8" sqref="B8"/>
      <colBreaks count="1" manualBreakCount="1">
        <brk id="5" max="1048575" man="1"/>
      </colBreaks>
      <pageMargins left="0.7" right="0.7" top="0.75" bottom="0.75" header="0.3" footer="0.3"/>
      <pageSetup scale="70" orientation="landscape" r:id="rId1"/>
      <headerFooter>
        <oddHeader xml:space="preserve">&amp;C&amp;"-,Bold"&amp;12 
</oddHeader>
      </headerFooter>
    </customSheetView>
    <customSheetView guid="{57AB6574-63F2-40B5-BA02-4B403D8BA163}" scale="106" showPageBreaks="1" showGridLines="0" printArea="1" hiddenColumns="1" state="hidden">
      <selection activeCell="B8" sqref="B8"/>
      <colBreaks count="1" manualBreakCount="1">
        <brk id="5" max="1048575" man="1"/>
      </colBreaks>
      <pageMargins left="0.7" right="0.7" top="0.75" bottom="0.75" header="0.3" footer="0.3"/>
      <pageSetup scale="70" orientation="landscape" r:id="rId2"/>
      <headerFooter>
        <oddHeader xml:space="preserve">&amp;C&amp;"-,Bold"&amp;12 
</oddHeader>
      </headerFooter>
    </customSheetView>
  </customSheetViews>
  <pageMargins left="0.7" right="0.7" top="0.75" bottom="0.75" header="0.3" footer="0.3"/>
  <pageSetup scale="70" orientation="landscape" r:id="rId3"/>
  <headerFooter>
    <oddHeader xml:space="preserve">&amp;C&amp;"-,Bold"&amp;12 
</oddHeader>
  </headerFooter>
  <colBreaks count="1" manualBreakCount="1">
    <brk id="5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H76"/>
  <sheetViews>
    <sheetView showGridLines="0" zoomScaleNormal="100" workbookViewId="0">
      <selection activeCell="E11" sqref="E11"/>
    </sheetView>
  </sheetViews>
  <sheetFormatPr defaultColWidth="8.90625" defaultRowHeight="13"/>
  <cols>
    <col min="1" max="1" width="8.90625" style="385"/>
    <col min="2" max="2" width="35.08984375" style="385" customWidth="1"/>
    <col min="3" max="3" width="35.08984375" style="385" hidden="1" customWidth="1"/>
    <col min="4" max="4" width="57.08984375" style="385" customWidth="1"/>
    <col min="5" max="5" width="24.54296875" style="385" customWidth="1"/>
    <col min="6" max="6" width="17.453125" style="385" hidden="1" customWidth="1"/>
    <col min="7" max="7" width="23" style="385" customWidth="1"/>
    <col min="8" max="8" width="18.6328125" style="385" customWidth="1"/>
    <col min="9" max="9" width="13.81640625" style="385" customWidth="1"/>
    <col min="10" max="16384" width="8.90625" style="385"/>
  </cols>
  <sheetData>
    <row r="1" spans="1:7">
      <c r="A1" s="388" t="s">
        <v>1658</v>
      </c>
    </row>
    <row r="2" spans="1:7">
      <c r="A2" s="388" t="s">
        <v>1659</v>
      </c>
    </row>
    <row r="3" spans="1:7">
      <c r="A3" s="494" t="s">
        <v>3171</v>
      </c>
      <c r="B3" s="495"/>
      <c r="C3" s="495"/>
      <c r="D3" s="495"/>
      <c r="E3" s="495"/>
      <c r="F3" s="495"/>
      <c r="G3" s="496"/>
    </row>
    <row r="4" spans="1:7">
      <c r="A4" s="138"/>
      <c r="B4" s="139"/>
      <c r="C4" s="106"/>
      <c r="D4" s="236"/>
      <c r="E4" s="389"/>
      <c r="F4" s="202"/>
      <c r="G4" s="243"/>
    </row>
    <row r="5" spans="1:7">
      <c r="A5" s="140" t="s">
        <v>4</v>
      </c>
      <c r="B5" s="297" t="s">
        <v>9</v>
      </c>
      <c r="C5" s="108" t="s">
        <v>10</v>
      </c>
      <c r="D5" s="238" t="s">
        <v>1</v>
      </c>
      <c r="E5" s="244" t="s">
        <v>3175</v>
      </c>
      <c r="F5" s="194" t="s">
        <v>7</v>
      </c>
      <c r="G5" s="109" t="s">
        <v>3186</v>
      </c>
    </row>
    <row r="6" spans="1:7">
      <c r="A6" s="326"/>
      <c r="B6" s="142"/>
      <c r="C6" s="110"/>
      <c r="D6" s="240"/>
      <c r="E6" s="326" t="s">
        <v>3170</v>
      </c>
      <c r="F6" s="142"/>
      <c r="G6" s="326" t="s">
        <v>3170</v>
      </c>
    </row>
    <row r="7" spans="1:7" s="324" customFormat="1" ht="33.75" customHeight="1">
      <c r="A7" s="152">
        <v>1</v>
      </c>
      <c r="B7" s="390" t="s">
        <v>1660</v>
      </c>
      <c r="C7" s="390" t="s">
        <v>1661</v>
      </c>
      <c r="D7" s="145" t="s">
        <v>1662</v>
      </c>
      <c r="E7" s="241">
        <v>3626.7</v>
      </c>
      <c r="F7" s="391">
        <v>44502</v>
      </c>
      <c r="G7" s="392">
        <v>0</v>
      </c>
    </row>
    <row r="8" spans="1:7" s="324" customFormat="1" ht="20.149999999999999" customHeight="1">
      <c r="A8" s="152">
        <v>2</v>
      </c>
      <c r="B8" s="145" t="s">
        <v>1663</v>
      </c>
      <c r="C8" s="145" t="s">
        <v>1664</v>
      </c>
      <c r="D8" s="378" t="s">
        <v>1665</v>
      </c>
      <c r="E8" s="379">
        <v>0</v>
      </c>
      <c r="F8" s="391">
        <v>43429</v>
      </c>
      <c r="G8" s="393">
        <v>967.68</v>
      </c>
    </row>
    <row r="9" spans="1:7" s="324" customFormat="1" ht="20.149999999999999" customHeight="1">
      <c r="A9" s="152">
        <v>3</v>
      </c>
      <c r="B9" s="145" t="s">
        <v>1663</v>
      </c>
      <c r="C9" s="145" t="s">
        <v>1664</v>
      </c>
      <c r="D9" s="378" t="s">
        <v>1665</v>
      </c>
      <c r="E9" s="379">
        <v>0</v>
      </c>
      <c r="F9" s="391">
        <v>43785</v>
      </c>
      <c r="G9" s="393">
        <v>1236.48</v>
      </c>
    </row>
    <row r="10" spans="1:7" s="324" customFormat="1" ht="20.149999999999999" customHeight="1">
      <c r="A10" s="152">
        <v>4</v>
      </c>
      <c r="B10" s="145" t="s">
        <v>1663</v>
      </c>
      <c r="C10" s="145" t="s">
        <v>1664</v>
      </c>
      <c r="D10" s="378" t="s">
        <v>1665</v>
      </c>
      <c r="E10" s="379">
        <v>0</v>
      </c>
      <c r="F10" s="391">
        <v>44157</v>
      </c>
      <c r="G10" s="393">
        <v>1416.8</v>
      </c>
    </row>
    <row r="11" spans="1:7" s="324" customFormat="1" ht="20.149999999999999" customHeight="1">
      <c r="A11" s="152">
        <v>5</v>
      </c>
      <c r="B11" s="145" t="s">
        <v>1666</v>
      </c>
      <c r="C11" s="145" t="s">
        <v>1667</v>
      </c>
      <c r="D11" s="378" t="s">
        <v>1668</v>
      </c>
      <c r="E11" s="393">
        <v>309.12</v>
      </c>
      <c r="F11" s="391">
        <v>44496</v>
      </c>
      <c r="G11" s="394">
        <v>0</v>
      </c>
    </row>
    <row r="12" spans="1:7" s="324" customFormat="1" ht="20.149999999999999" customHeight="1">
      <c r="A12" s="152">
        <v>6</v>
      </c>
      <c r="B12" s="145" t="s">
        <v>1669</v>
      </c>
      <c r="C12" s="145"/>
      <c r="D12" s="378" t="s">
        <v>1670</v>
      </c>
      <c r="E12" s="393">
        <v>1592.64</v>
      </c>
      <c r="F12" s="391">
        <v>44467</v>
      </c>
      <c r="G12" s="394">
        <v>0</v>
      </c>
    </row>
    <row r="13" spans="1:7" s="324" customFormat="1" ht="20.149999999999999" customHeight="1">
      <c r="A13" s="152">
        <v>7</v>
      </c>
      <c r="B13" s="145" t="s">
        <v>1671</v>
      </c>
      <c r="C13" s="145" t="s">
        <v>1672</v>
      </c>
      <c r="D13" s="378" t="s">
        <v>1673</v>
      </c>
      <c r="E13" s="393">
        <v>0</v>
      </c>
      <c r="F13" s="391">
        <v>44375</v>
      </c>
      <c r="G13" s="393">
        <v>2370</v>
      </c>
    </row>
    <row r="14" spans="1:7" s="324" customFormat="1" ht="20.149999999999999" customHeight="1">
      <c r="A14" s="152">
        <v>8</v>
      </c>
      <c r="B14" s="145" t="s">
        <v>1671</v>
      </c>
      <c r="C14" s="145" t="s">
        <v>1672</v>
      </c>
      <c r="D14" s="378" t="s">
        <v>1673</v>
      </c>
      <c r="E14" s="393">
        <v>1575</v>
      </c>
      <c r="F14" s="391">
        <v>44406</v>
      </c>
      <c r="G14" s="394">
        <v>0</v>
      </c>
    </row>
    <row r="15" spans="1:7" s="324" customFormat="1">
      <c r="A15" s="152">
        <v>9</v>
      </c>
      <c r="B15" s="145" t="s">
        <v>1674</v>
      </c>
      <c r="C15" s="145" t="s">
        <v>1675</v>
      </c>
      <c r="D15" s="378" t="s">
        <v>1676</v>
      </c>
      <c r="E15" s="393">
        <v>9197.4599999999991</v>
      </c>
      <c r="F15" s="391">
        <v>44386</v>
      </c>
      <c r="G15" s="394">
        <v>0</v>
      </c>
    </row>
    <row r="16" spans="1:7" s="324" customFormat="1" ht="20.149999999999999" customHeight="1">
      <c r="A16" s="152">
        <v>10</v>
      </c>
      <c r="B16" s="145" t="s">
        <v>1677</v>
      </c>
      <c r="C16" s="145" t="s">
        <v>721</v>
      </c>
      <c r="D16" s="378" t="s">
        <v>3264</v>
      </c>
      <c r="E16" s="393">
        <v>997.36</v>
      </c>
      <c r="F16" s="391">
        <v>44388</v>
      </c>
      <c r="G16" s="394">
        <v>0</v>
      </c>
    </row>
    <row r="17" spans="1:7" s="324" customFormat="1" ht="20.149999999999999" customHeight="1">
      <c r="A17" s="152">
        <v>11</v>
      </c>
      <c r="B17" s="145" t="s">
        <v>1678</v>
      </c>
      <c r="C17" s="145" t="s">
        <v>1679</v>
      </c>
      <c r="D17" s="378" t="s">
        <v>1680</v>
      </c>
      <c r="E17" s="393">
        <v>784</v>
      </c>
      <c r="F17" s="391">
        <v>44501</v>
      </c>
      <c r="G17" s="394">
        <v>0</v>
      </c>
    </row>
    <row r="18" spans="1:7" s="324" customFormat="1" ht="20.149999999999999" customHeight="1">
      <c r="A18" s="152">
        <v>12</v>
      </c>
      <c r="B18" s="145" t="s">
        <v>1681</v>
      </c>
      <c r="C18" s="145" t="s">
        <v>1682</v>
      </c>
      <c r="D18" s="378" t="s">
        <v>1683</v>
      </c>
      <c r="E18" s="395"/>
      <c r="F18" s="391">
        <v>44180</v>
      </c>
      <c r="G18" s="393">
        <v>1170.4000000000001</v>
      </c>
    </row>
    <row r="19" spans="1:7" s="324" customFormat="1" ht="20.149999999999999" customHeight="1">
      <c r="A19" s="152">
        <v>13</v>
      </c>
      <c r="B19" s="145" t="s">
        <v>1684</v>
      </c>
      <c r="C19" s="145" t="s">
        <v>1685</v>
      </c>
      <c r="D19" s="378" t="s">
        <v>1686</v>
      </c>
      <c r="E19" s="393">
        <v>51.52</v>
      </c>
      <c r="F19" s="391">
        <v>44391</v>
      </c>
      <c r="G19" s="394">
        <v>0</v>
      </c>
    </row>
    <row r="20" spans="1:7" s="324" customFormat="1" ht="20.149999999999999" customHeight="1">
      <c r="A20" s="152">
        <v>14</v>
      </c>
      <c r="B20" s="145" t="s">
        <v>1687</v>
      </c>
      <c r="C20" s="145" t="s">
        <v>1688</v>
      </c>
      <c r="D20" s="378" t="s">
        <v>1689</v>
      </c>
      <c r="E20" s="393">
        <v>0</v>
      </c>
      <c r="F20" s="391">
        <v>44368</v>
      </c>
      <c r="G20" s="393">
        <v>672</v>
      </c>
    </row>
    <row r="21" spans="1:7" s="324" customFormat="1" ht="20.149999999999999" customHeight="1">
      <c r="A21" s="152">
        <v>15</v>
      </c>
      <c r="B21" s="145" t="s">
        <v>375</v>
      </c>
      <c r="C21" s="145" t="s">
        <v>1690</v>
      </c>
      <c r="D21" s="378" t="s">
        <v>1691</v>
      </c>
      <c r="E21" s="393">
        <v>0</v>
      </c>
      <c r="F21" s="391">
        <v>44313</v>
      </c>
      <c r="G21" s="393">
        <v>476</v>
      </c>
    </row>
    <row r="22" spans="1:7" s="324" customFormat="1" ht="20.149999999999999" customHeight="1">
      <c r="A22" s="152">
        <v>16</v>
      </c>
      <c r="B22" s="145" t="s">
        <v>375</v>
      </c>
      <c r="C22" s="145" t="s">
        <v>1690</v>
      </c>
      <c r="D22" s="378" t="s">
        <v>1691</v>
      </c>
      <c r="E22" s="393">
        <v>0</v>
      </c>
      <c r="F22" s="391">
        <v>44323</v>
      </c>
      <c r="G22" s="393">
        <v>44319</v>
      </c>
    </row>
    <row r="23" spans="1:7" s="324" customFormat="1" ht="20.149999999999999" customHeight="1">
      <c r="A23" s="152">
        <v>17</v>
      </c>
      <c r="B23" s="145" t="s">
        <v>573</v>
      </c>
      <c r="C23" s="145" t="s">
        <v>574</v>
      </c>
      <c r="D23" s="378" t="s">
        <v>1692</v>
      </c>
      <c r="E23" s="393">
        <v>0</v>
      </c>
      <c r="F23" s="391">
        <v>44312</v>
      </c>
      <c r="G23" s="393">
        <v>202.45</v>
      </c>
    </row>
    <row r="24" spans="1:7" s="324" customFormat="1" ht="20.149999999999999" customHeight="1">
      <c r="A24" s="152">
        <v>18</v>
      </c>
      <c r="B24" s="145" t="s">
        <v>1693</v>
      </c>
      <c r="C24" s="145" t="s">
        <v>1694</v>
      </c>
      <c r="D24" s="378" t="s">
        <v>1695</v>
      </c>
      <c r="E24" s="393">
        <v>0</v>
      </c>
      <c r="F24" s="391">
        <v>43873</v>
      </c>
      <c r="G24" s="393">
        <v>480</v>
      </c>
    </row>
    <row r="25" spans="1:7" s="324" customFormat="1" ht="20.149999999999999" customHeight="1">
      <c r="A25" s="152">
        <v>19</v>
      </c>
      <c r="B25" s="145" t="s">
        <v>1696</v>
      </c>
      <c r="C25" s="145" t="s">
        <v>1697</v>
      </c>
      <c r="D25" s="378" t="s">
        <v>3091</v>
      </c>
      <c r="E25" s="393">
        <v>0</v>
      </c>
      <c r="F25" s="391">
        <v>43872</v>
      </c>
      <c r="G25" s="393">
        <v>1680</v>
      </c>
    </row>
    <row r="26" spans="1:7" s="324" customFormat="1" ht="20.149999999999999" customHeight="1">
      <c r="A26" s="152">
        <v>20</v>
      </c>
      <c r="B26" s="145" t="s">
        <v>1698</v>
      </c>
      <c r="C26" s="145"/>
      <c r="D26" s="378" t="s">
        <v>1699</v>
      </c>
      <c r="E26" s="393">
        <v>0</v>
      </c>
      <c r="F26" s="391">
        <v>44308</v>
      </c>
      <c r="G26" s="393">
        <v>620</v>
      </c>
    </row>
    <row r="27" spans="1:7" s="324" customFormat="1" ht="20.149999999999999" customHeight="1">
      <c r="A27" s="152">
        <v>21</v>
      </c>
      <c r="B27" s="145" t="s">
        <v>1700</v>
      </c>
      <c r="C27" s="145" t="s">
        <v>1701</v>
      </c>
      <c r="D27" s="378" t="s">
        <v>1702</v>
      </c>
      <c r="E27" s="393">
        <v>5471.57</v>
      </c>
      <c r="F27" s="391">
        <v>44535</v>
      </c>
      <c r="G27" s="394">
        <v>0</v>
      </c>
    </row>
    <row r="28" spans="1:7" s="324" customFormat="1" ht="20.149999999999999" customHeight="1">
      <c r="A28" s="152">
        <v>22</v>
      </c>
      <c r="B28" s="145" t="s">
        <v>1703</v>
      </c>
      <c r="C28" s="145" t="s">
        <v>1704</v>
      </c>
      <c r="D28" s="378" t="s">
        <v>1705</v>
      </c>
      <c r="E28" s="393">
        <v>0</v>
      </c>
      <c r="F28" s="391">
        <v>43550</v>
      </c>
      <c r="G28" s="393">
        <v>1397.2</v>
      </c>
    </row>
    <row r="29" spans="1:7" s="324" customFormat="1" ht="20.149999999999999" customHeight="1">
      <c r="A29" s="152">
        <v>23</v>
      </c>
      <c r="B29" s="145" t="s">
        <v>1706</v>
      </c>
      <c r="C29" s="145" t="s">
        <v>1707</v>
      </c>
      <c r="D29" s="378" t="s">
        <v>1708</v>
      </c>
      <c r="E29" s="393">
        <v>0</v>
      </c>
      <c r="F29" s="391">
        <v>44007</v>
      </c>
      <c r="G29" s="393">
        <v>9846.33</v>
      </c>
    </row>
    <row r="30" spans="1:7" s="324" customFormat="1" ht="20.149999999999999" customHeight="1">
      <c r="A30" s="152">
        <v>24</v>
      </c>
      <c r="B30" s="145" t="s">
        <v>1706</v>
      </c>
      <c r="C30" s="145" t="s">
        <v>1707</v>
      </c>
      <c r="D30" s="378" t="s">
        <v>1709</v>
      </c>
      <c r="E30" s="393">
        <v>0</v>
      </c>
      <c r="F30" s="391">
        <v>44007</v>
      </c>
      <c r="G30" s="393">
        <v>3987.97</v>
      </c>
    </row>
    <row r="31" spans="1:7" s="324" customFormat="1" ht="20.149999999999999" customHeight="1">
      <c r="A31" s="152">
        <v>25</v>
      </c>
      <c r="B31" s="145" t="s">
        <v>1706</v>
      </c>
      <c r="C31" s="145" t="s">
        <v>1707</v>
      </c>
      <c r="D31" s="378" t="s">
        <v>1710</v>
      </c>
      <c r="E31" s="393">
        <v>478.86</v>
      </c>
      <c r="F31" s="391">
        <v>44452</v>
      </c>
      <c r="G31" s="394">
        <v>0</v>
      </c>
    </row>
    <row r="32" spans="1:7" s="324" customFormat="1" ht="20.149999999999999" customHeight="1">
      <c r="A32" s="152">
        <v>26</v>
      </c>
      <c r="B32" s="145" t="s">
        <v>1706</v>
      </c>
      <c r="C32" s="145" t="s">
        <v>1707</v>
      </c>
      <c r="D32" s="378" t="s">
        <v>1711</v>
      </c>
      <c r="E32" s="393">
        <v>752.64</v>
      </c>
      <c r="F32" s="391">
        <v>44404</v>
      </c>
      <c r="G32" s="394">
        <v>0</v>
      </c>
    </row>
    <row r="33" spans="1:7" s="324" customFormat="1" ht="20.149999999999999" customHeight="1">
      <c r="A33" s="152">
        <v>27</v>
      </c>
      <c r="B33" s="145" t="s">
        <v>1706</v>
      </c>
      <c r="C33" s="145" t="s">
        <v>1707</v>
      </c>
      <c r="D33" s="378" t="s">
        <v>1712</v>
      </c>
      <c r="E33" s="393">
        <v>1003.52</v>
      </c>
      <c r="F33" s="391">
        <v>44503</v>
      </c>
      <c r="G33" s="394">
        <v>0</v>
      </c>
    </row>
    <row r="34" spans="1:7" s="324" customFormat="1" ht="20.149999999999999" customHeight="1">
      <c r="A34" s="152">
        <v>28</v>
      </c>
      <c r="B34" s="145" t="s">
        <v>1706</v>
      </c>
      <c r="C34" s="145" t="s">
        <v>1707</v>
      </c>
      <c r="D34" s="378" t="s">
        <v>1713</v>
      </c>
      <c r="E34" s="393">
        <v>8540.5300000000007</v>
      </c>
      <c r="F34" s="391">
        <v>44404</v>
      </c>
      <c r="G34" s="394">
        <v>0</v>
      </c>
    </row>
    <row r="35" spans="1:7" s="324" customFormat="1" ht="20.149999999999999" customHeight="1">
      <c r="A35" s="152">
        <v>29</v>
      </c>
      <c r="B35" s="145" t="s">
        <v>1706</v>
      </c>
      <c r="C35" s="145" t="s">
        <v>1707</v>
      </c>
      <c r="D35" s="378" t="s">
        <v>1714</v>
      </c>
      <c r="E35" s="393">
        <v>564.48</v>
      </c>
      <c r="F35" s="391">
        <v>44503</v>
      </c>
      <c r="G35" s="394">
        <v>0</v>
      </c>
    </row>
    <row r="36" spans="1:7" s="324" customFormat="1" ht="20.149999999999999" customHeight="1">
      <c r="A36" s="152">
        <v>30</v>
      </c>
      <c r="B36" s="145" t="s">
        <v>1715</v>
      </c>
      <c r="C36" s="145" t="s">
        <v>1716</v>
      </c>
      <c r="D36" s="378" t="s">
        <v>1717</v>
      </c>
      <c r="E36" s="393">
        <v>0</v>
      </c>
      <c r="F36" s="391">
        <v>43393</v>
      </c>
      <c r="G36" s="393">
        <v>61060.83</v>
      </c>
    </row>
    <row r="37" spans="1:7" s="324" customFormat="1" ht="20.149999999999999" customHeight="1">
      <c r="A37" s="152">
        <v>31</v>
      </c>
      <c r="B37" s="145" t="s">
        <v>76</v>
      </c>
      <c r="C37" s="145" t="s">
        <v>77</v>
      </c>
      <c r="D37" s="378" t="s">
        <v>1718</v>
      </c>
      <c r="E37" s="393">
        <v>31231.17</v>
      </c>
      <c r="F37" s="391">
        <v>44471</v>
      </c>
      <c r="G37" s="394">
        <v>0</v>
      </c>
    </row>
    <row r="38" spans="1:7" s="324" customFormat="1" ht="29.25" customHeight="1">
      <c r="A38" s="152">
        <v>32</v>
      </c>
      <c r="B38" s="145" t="s">
        <v>122</v>
      </c>
      <c r="C38" s="145" t="s">
        <v>123</v>
      </c>
      <c r="D38" s="378" t="s">
        <v>1719</v>
      </c>
      <c r="E38" s="393">
        <v>0</v>
      </c>
      <c r="F38" s="391">
        <v>44074</v>
      </c>
      <c r="G38" s="393">
        <v>18460.96</v>
      </c>
    </row>
    <row r="39" spans="1:7" s="324" customFormat="1" ht="29.25" customHeight="1">
      <c r="A39" s="152">
        <v>33</v>
      </c>
      <c r="B39" s="145" t="s">
        <v>122</v>
      </c>
      <c r="C39" s="145" t="s">
        <v>123</v>
      </c>
      <c r="D39" s="378" t="s">
        <v>1720</v>
      </c>
      <c r="E39" s="393">
        <v>45094.559999999998</v>
      </c>
      <c r="F39" s="391">
        <v>44561</v>
      </c>
      <c r="G39" s="394">
        <v>0</v>
      </c>
    </row>
    <row r="40" spans="1:7" s="324" customFormat="1" ht="20.149999999999999" customHeight="1">
      <c r="A40" s="152">
        <v>34</v>
      </c>
      <c r="B40" s="145" t="s">
        <v>1721</v>
      </c>
      <c r="C40" s="145" t="s">
        <v>1722</v>
      </c>
      <c r="D40" s="378" t="s">
        <v>1723</v>
      </c>
      <c r="E40" s="393">
        <v>1523.96</v>
      </c>
      <c r="F40" s="391">
        <v>44561</v>
      </c>
      <c r="G40" s="394">
        <v>0</v>
      </c>
    </row>
    <row r="41" spans="1:7" s="324" customFormat="1" ht="20.149999999999999" customHeight="1">
      <c r="A41" s="152">
        <v>35</v>
      </c>
      <c r="B41" s="145" t="s">
        <v>1724</v>
      </c>
      <c r="C41" s="145" t="s">
        <v>1725</v>
      </c>
      <c r="D41" s="378" t="s">
        <v>1726</v>
      </c>
      <c r="E41" s="393">
        <v>94397.52</v>
      </c>
      <c r="F41" s="391">
        <v>44561</v>
      </c>
      <c r="G41" s="394">
        <v>0</v>
      </c>
    </row>
    <row r="42" spans="1:7" s="324" customFormat="1" ht="20.149999999999999" customHeight="1">
      <c r="A42" s="152">
        <v>36</v>
      </c>
      <c r="B42" s="145" t="s">
        <v>1703</v>
      </c>
      <c r="C42" s="145" t="s">
        <v>1704</v>
      </c>
      <c r="D42" s="378" t="s">
        <v>1727</v>
      </c>
      <c r="E42" s="393">
        <v>1397.2</v>
      </c>
      <c r="F42" s="391">
        <v>44547</v>
      </c>
      <c r="G42" s="394">
        <v>0</v>
      </c>
    </row>
    <row r="43" spans="1:7" s="324" customFormat="1" ht="20.149999999999999" customHeight="1">
      <c r="A43" s="152">
        <v>37</v>
      </c>
      <c r="B43" s="145" t="s">
        <v>1728</v>
      </c>
      <c r="C43" s="145" t="s">
        <v>1729</v>
      </c>
      <c r="D43" s="378" t="s">
        <v>1730</v>
      </c>
      <c r="E43" s="393">
        <v>0</v>
      </c>
      <c r="F43" s="391">
        <v>43354</v>
      </c>
      <c r="G43" s="393">
        <v>11776.8</v>
      </c>
    </row>
    <row r="44" spans="1:7" s="324" customFormat="1" ht="20.149999999999999" customHeight="1">
      <c r="A44" s="152">
        <v>38</v>
      </c>
      <c r="B44" s="145" t="s">
        <v>1728</v>
      </c>
      <c r="C44" s="145" t="s">
        <v>1729</v>
      </c>
      <c r="D44" s="378" t="s">
        <v>1730</v>
      </c>
      <c r="E44" s="393">
        <v>0</v>
      </c>
      <c r="F44" s="391">
        <v>44007</v>
      </c>
      <c r="G44" s="393">
        <v>11700.64</v>
      </c>
    </row>
    <row r="45" spans="1:7" s="324" customFormat="1" ht="20.149999999999999" customHeight="1">
      <c r="A45" s="152">
        <v>39</v>
      </c>
      <c r="B45" s="145" t="s">
        <v>1728</v>
      </c>
      <c r="C45" s="145" t="s">
        <v>1729</v>
      </c>
      <c r="D45" s="378" t="s">
        <v>1730</v>
      </c>
      <c r="E45" s="393">
        <v>0</v>
      </c>
      <c r="F45" s="391">
        <v>43962</v>
      </c>
      <c r="G45" s="393">
        <v>4937.7299999999996</v>
      </c>
    </row>
    <row r="46" spans="1:7" s="324" customFormat="1" ht="20.149999999999999" customHeight="1">
      <c r="A46" s="152">
        <v>40</v>
      </c>
      <c r="B46" s="145" t="s">
        <v>1728</v>
      </c>
      <c r="C46" s="145" t="s">
        <v>1729</v>
      </c>
      <c r="D46" s="378" t="s">
        <v>1730</v>
      </c>
      <c r="E46" s="393">
        <v>0</v>
      </c>
      <c r="F46" s="391">
        <v>43493</v>
      </c>
      <c r="G46" s="393">
        <v>16762.23</v>
      </c>
    </row>
    <row r="47" spans="1:7" s="324" customFormat="1" ht="20.149999999999999" customHeight="1">
      <c r="A47" s="152">
        <v>41</v>
      </c>
      <c r="B47" s="145" t="s">
        <v>1728</v>
      </c>
      <c r="C47" s="145" t="s">
        <v>1729</v>
      </c>
      <c r="D47" s="378" t="s">
        <v>1730</v>
      </c>
      <c r="E47" s="393">
        <v>0</v>
      </c>
      <c r="F47" s="391">
        <v>44235</v>
      </c>
      <c r="G47" s="393">
        <v>1769.04</v>
      </c>
    </row>
    <row r="48" spans="1:7" s="324" customFormat="1" ht="20.149999999999999" customHeight="1">
      <c r="A48" s="152">
        <v>42</v>
      </c>
      <c r="B48" s="145" t="s">
        <v>1728</v>
      </c>
      <c r="C48" s="145" t="s">
        <v>1729</v>
      </c>
      <c r="D48" s="378" t="s">
        <v>1730</v>
      </c>
      <c r="E48" s="393">
        <v>0</v>
      </c>
      <c r="F48" s="391">
        <v>44336</v>
      </c>
      <c r="G48" s="393">
        <v>3541.03</v>
      </c>
    </row>
    <row r="49" spans="1:8" s="324" customFormat="1" ht="20.149999999999999" customHeight="1">
      <c r="A49" s="152">
        <v>43</v>
      </c>
      <c r="B49" s="145" t="s">
        <v>1731</v>
      </c>
      <c r="C49" s="145" t="s">
        <v>1732</v>
      </c>
      <c r="D49" s="378" t="s">
        <v>1749</v>
      </c>
      <c r="E49" s="393">
        <v>0</v>
      </c>
      <c r="F49" s="391">
        <v>44343</v>
      </c>
      <c r="G49" s="393">
        <v>529311.44999999995</v>
      </c>
    </row>
    <row r="50" spans="1:8" s="324" customFormat="1" ht="20.149999999999999" customHeight="1">
      <c r="A50" s="152">
        <v>44</v>
      </c>
      <c r="B50" s="145" t="s">
        <v>1731</v>
      </c>
      <c r="C50" s="145" t="s">
        <v>1732</v>
      </c>
      <c r="D50" s="378" t="s">
        <v>1733</v>
      </c>
      <c r="E50" s="393">
        <v>347064.8</v>
      </c>
      <c r="F50" s="391">
        <v>44561</v>
      </c>
      <c r="G50" s="394">
        <v>0</v>
      </c>
    </row>
    <row r="51" spans="1:8" s="324" customFormat="1" ht="21" customHeight="1">
      <c r="A51" s="152">
        <v>45</v>
      </c>
      <c r="B51" s="145" t="s">
        <v>1734</v>
      </c>
      <c r="C51" s="145" t="s">
        <v>739</v>
      </c>
      <c r="D51" s="378" t="s">
        <v>1735</v>
      </c>
      <c r="E51" s="393">
        <v>0</v>
      </c>
      <c r="F51" s="391">
        <v>43714</v>
      </c>
      <c r="G51" s="393">
        <v>4874.24</v>
      </c>
    </row>
    <row r="52" spans="1:8" s="324" customFormat="1" ht="20.149999999999999" customHeight="1">
      <c r="A52" s="152">
        <v>46</v>
      </c>
      <c r="B52" s="145" t="s">
        <v>1734</v>
      </c>
      <c r="C52" s="145" t="s">
        <v>739</v>
      </c>
      <c r="D52" s="378" t="s">
        <v>1735</v>
      </c>
      <c r="E52" s="393">
        <v>0</v>
      </c>
      <c r="F52" s="391">
        <v>44173</v>
      </c>
      <c r="G52" s="393">
        <v>689.92</v>
      </c>
    </row>
    <row r="53" spans="1:8" s="324" customFormat="1" ht="20.149999999999999" customHeight="1">
      <c r="A53" s="152">
        <v>47</v>
      </c>
      <c r="B53" s="145" t="s">
        <v>1734</v>
      </c>
      <c r="C53" s="145" t="s">
        <v>739</v>
      </c>
      <c r="D53" s="378" t="s">
        <v>1735</v>
      </c>
      <c r="E53" s="393">
        <v>0</v>
      </c>
      <c r="F53" s="391">
        <v>44343</v>
      </c>
      <c r="G53" s="393">
        <v>2844.8</v>
      </c>
    </row>
    <row r="54" spans="1:8" s="324" customFormat="1" ht="20.149999999999999" customHeight="1">
      <c r="A54" s="152">
        <v>48</v>
      </c>
      <c r="B54" s="145" t="s">
        <v>1734</v>
      </c>
      <c r="C54" s="145" t="s">
        <v>739</v>
      </c>
      <c r="D54" s="378" t="s">
        <v>1736</v>
      </c>
      <c r="E54" s="393">
        <v>6808.48</v>
      </c>
      <c r="F54" s="391">
        <v>44537</v>
      </c>
      <c r="G54" s="394">
        <v>0</v>
      </c>
    </row>
    <row r="55" spans="1:8" s="324" customFormat="1" ht="20.149999999999999" customHeight="1">
      <c r="A55" s="152">
        <v>49</v>
      </c>
      <c r="B55" s="145" t="s">
        <v>1737</v>
      </c>
      <c r="C55" s="145" t="s">
        <v>534</v>
      </c>
      <c r="D55" s="378" t="s">
        <v>1730</v>
      </c>
      <c r="E55" s="393">
        <v>0</v>
      </c>
      <c r="F55" s="391">
        <v>43350</v>
      </c>
      <c r="G55" s="393">
        <v>3196.96</v>
      </c>
    </row>
    <row r="56" spans="1:8" s="324" customFormat="1" ht="20.149999999999999" customHeight="1">
      <c r="A56" s="152">
        <v>50</v>
      </c>
      <c r="B56" s="145" t="s">
        <v>1738</v>
      </c>
      <c r="C56" s="145" t="s">
        <v>1739</v>
      </c>
      <c r="D56" s="378" t="s">
        <v>1730</v>
      </c>
      <c r="E56" s="393">
        <v>0</v>
      </c>
      <c r="F56" s="391">
        <v>44330</v>
      </c>
      <c r="G56" s="393">
        <v>10235.459999999999</v>
      </c>
    </row>
    <row r="57" spans="1:8" s="324" customFormat="1" ht="20.149999999999999" customHeight="1">
      <c r="A57" s="152">
        <v>51</v>
      </c>
      <c r="B57" s="145" t="s">
        <v>1738</v>
      </c>
      <c r="C57" s="145" t="s">
        <v>1739</v>
      </c>
      <c r="D57" s="378" t="s">
        <v>1740</v>
      </c>
      <c r="E57" s="393">
        <v>460.32</v>
      </c>
      <c r="F57" s="391">
        <v>44503</v>
      </c>
      <c r="G57" s="394">
        <v>0</v>
      </c>
    </row>
    <row r="58" spans="1:8" s="324" customFormat="1" ht="20.149999999999999" customHeight="1">
      <c r="A58" s="152">
        <v>52</v>
      </c>
      <c r="B58" s="145" t="s">
        <v>1741</v>
      </c>
      <c r="C58" s="145" t="s">
        <v>339</v>
      </c>
      <c r="D58" s="378" t="s">
        <v>1742</v>
      </c>
      <c r="E58" s="395">
        <v>0</v>
      </c>
      <c r="F58" s="391">
        <v>44343</v>
      </c>
      <c r="G58" s="393">
        <v>28034.7</v>
      </c>
    </row>
    <row r="59" spans="1:8" s="324" customFormat="1" ht="20.149999999999999" customHeight="1">
      <c r="A59" s="152">
        <v>53</v>
      </c>
      <c r="B59" s="145" t="s">
        <v>1741</v>
      </c>
      <c r="C59" s="145" t="s">
        <v>339</v>
      </c>
      <c r="D59" s="378" t="s">
        <v>1743</v>
      </c>
      <c r="E59" s="393">
        <v>0</v>
      </c>
      <c r="F59" s="391">
        <v>44365</v>
      </c>
      <c r="G59" s="393">
        <v>42605.11</v>
      </c>
    </row>
    <row r="60" spans="1:8" s="324" customFormat="1" ht="20.149999999999999" customHeight="1">
      <c r="A60" s="152">
        <v>54</v>
      </c>
      <c r="B60" s="145" t="s">
        <v>1741</v>
      </c>
      <c r="C60" s="145" t="s">
        <v>339</v>
      </c>
      <c r="D60" s="378" t="s">
        <v>1744</v>
      </c>
      <c r="E60" s="393">
        <v>0</v>
      </c>
      <c r="F60" s="391">
        <v>44286</v>
      </c>
      <c r="G60" s="393">
        <v>34061.760000000002</v>
      </c>
    </row>
    <row r="61" spans="1:8" s="324" customFormat="1" ht="20.149999999999999" customHeight="1">
      <c r="A61" s="152">
        <v>55</v>
      </c>
      <c r="B61" s="145" t="s">
        <v>1741</v>
      </c>
      <c r="C61" s="145" t="s">
        <v>339</v>
      </c>
      <c r="D61" s="378" t="s">
        <v>1745</v>
      </c>
      <c r="E61" s="393">
        <v>36512.379999999997</v>
      </c>
      <c r="F61" s="391">
        <v>44468</v>
      </c>
      <c r="G61" s="394">
        <v>0</v>
      </c>
    </row>
    <row r="62" spans="1:8" s="324" customFormat="1" ht="20.149999999999999" customHeight="1">
      <c r="A62" s="152">
        <v>56</v>
      </c>
      <c r="B62" s="145" t="s">
        <v>1741</v>
      </c>
      <c r="C62" s="145" t="s">
        <v>339</v>
      </c>
      <c r="D62" s="378" t="s">
        <v>1746</v>
      </c>
      <c r="E62" s="393">
        <v>35176.559999999998</v>
      </c>
      <c r="F62" s="391">
        <v>44528</v>
      </c>
      <c r="G62" s="394">
        <v>0</v>
      </c>
    </row>
    <row r="63" spans="1:8" s="324" customFormat="1" ht="20.149999999999999" customHeight="1">
      <c r="A63" s="152">
        <v>57</v>
      </c>
      <c r="B63" s="145" t="s">
        <v>1747</v>
      </c>
      <c r="C63" s="145" t="s">
        <v>1748</v>
      </c>
      <c r="D63" s="378" t="s">
        <v>1749</v>
      </c>
      <c r="E63" s="395">
        <v>0</v>
      </c>
      <c r="F63" s="391">
        <v>44249</v>
      </c>
      <c r="G63" s="393">
        <v>1421.38</v>
      </c>
    </row>
    <row r="64" spans="1:8" s="324" customFormat="1" ht="20.149999999999999" customHeight="1">
      <c r="A64" s="152">
        <v>58</v>
      </c>
      <c r="B64" s="169" t="s">
        <v>1756</v>
      </c>
      <c r="C64" s="169" t="s">
        <v>1757</v>
      </c>
      <c r="D64" s="327" t="s">
        <v>1758</v>
      </c>
      <c r="E64" s="188">
        <v>1000</v>
      </c>
      <c r="F64" s="195">
        <v>44494</v>
      </c>
      <c r="G64" s="364">
        <v>0</v>
      </c>
      <c r="H64" s="366"/>
    </row>
    <row r="65" spans="1:8" s="324" customFormat="1" ht="20.149999999999999" customHeight="1">
      <c r="A65" s="152">
        <v>59</v>
      </c>
      <c r="B65" s="169" t="s">
        <v>1756</v>
      </c>
      <c r="C65" s="169" t="s">
        <v>1757</v>
      </c>
      <c r="D65" s="327" t="s">
        <v>1759</v>
      </c>
      <c r="E65" s="188">
        <v>5200</v>
      </c>
      <c r="F65" s="195">
        <v>44475</v>
      </c>
      <c r="G65" s="364">
        <v>0</v>
      </c>
      <c r="H65" s="366"/>
    </row>
    <row r="66" spans="1:8" s="324" customFormat="1" ht="20.149999999999999" customHeight="1">
      <c r="A66" s="152">
        <v>60</v>
      </c>
      <c r="B66" s="169" t="s">
        <v>1756</v>
      </c>
      <c r="C66" s="169" t="s">
        <v>1757</v>
      </c>
      <c r="D66" s="327" t="s">
        <v>1759</v>
      </c>
      <c r="E66" s="188">
        <v>2375</v>
      </c>
      <c r="F66" s="195">
        <v>44553</v>
      </c>
      <c r="G66" s="364">
        <v>0</v>
      </c>
      <c r="H66" s="366"/>
    </row>
    <row r="67" spans="1:8" s="324" customFormat="1" ht="20.149999999999999" customHeight="1">
      <c r="A67" s="152">
        <v>61</v>
      </c>
      <c r="B67" s="169" t="s">
        <v>1756</v>
      </c>
      <c r="C67" s="169" t="s">
        <v>1757</v>
      </c>
      <c r="D67" s="327" t="s">
        <v>1760</v>
      </c>
      <c r="E67" s="188">
        <v>8000</v>
      </c>
      <c r="F67" s="195">
        <v>44561</v>
      </c>
      <c r="G67" s="364">
        <v>0</v>
      </c>
      <c r="H67" s="366"/>
    </row>
    <row r="68" spans="1:8" s="324" customFormat="1" ht="20.149999999999999" customHeight="1">
      <c r="A68" s="152">
        <v>62</v>
      </c>
      <c r="B68" s="169" t="s">
        <v>1756</v>
      </c>
      <c r="C68" s="169" t="s">
        <v>1757</v>
      </c>
      <c r="D68" s="327" t="s">
        <v>1761</v>
      </c>
      <c r="E68" s="188">
        <v>3350</v>
      </c>
      <c r="F68" s="195">
        <v>44561</v>
      </c>
      <c r="G68" s="364">
        <v>0</v>
      </c>
      <c r="H68" s="366"/>
    </row>
    <row r="69" spans="1:8" s="324" customFormat="1" ht="20.149999999999999" customHeight="1">
      <c r="A69" s="152">
        <v>63</v>
      </c>
      <c r="B69" s="169" t="s">
        <v>1782</v>
      </c>
      <c r="C69" s="169" t="s">
        <v>1783</v>
      </c>
      <c r="D69" s="327" t="s">
        <v>1784</v>
      </c>
      <c r="E69" s="188">
        <v>1993.6</v>
      </c>
      <c r="F69" s="195">
        <v>44385</v>
      </c>
      <c r="G69" s="364">
        <v>0</v>
      </c>
      <c r="H69" s="366"/>
    </row>
    <row r="70" spans="1:8" s="324" customFormat="1" ht="20.149999999999999" customHeight="1">
      <c r="A70" s="152">
        <v>64</v>
      </c>
      <c r="B70" s="169" t="s">
        <v>1782</v>
      </c>
      <c r="C70" s="169" t="s">
        <v>1783</v>
      </c>
      <c r="D70" s="327" t="s">
        <v>1784</v>
      </c>
      <c r="E70" s="364">
        <v>0</v>
      </c>
      <c r="F70" s="195">
        <v>44258</v>
      </c>
      <c r="G70" s="188">
        <v>1993.6</v>
      </c>
      <c r="H70" s="366"/>
    </row>
    <row r="71" spans="1:8" s="324" customFormat="1" ht="20.149999999999999" customHeight="1">
      <c r="A71" s="152">
        <v>65</v>
      </c>
      <c r="B71" s="169" t="s">
        <v>1782</v>
      </c>
      <c r="C71" s="169" t="s">
        <v>1783</v>
      </c>
      <c r="D71" s="327" t="s">
        <v>1784</v>
      </c>
      <c r="E71" s="364">
        <v>0</v>
      </c>
      <c r="F71" s="195">
        <v>44319</v>
      </c>
      <c r="G71" s="188">
        <v>1993.6</v>
      </c>
      <c r="H71" s="366"/>
    </row>
    <row r="72" spans="1:8" s="324" customFormat="1" ht="20.149999999999999" customHeight="1">
      <c r="A72" s="152"/>
      <c r="B72" s="145"/>
      <c r="C72" s="145"/>
      <c r="D72" s="396" t="s">
        <v>3</v>
      </c>
      <c r="E72" s="323">
        <f>SUM(E7:E71)</f>
        <v>656530.94999999984</v>
      </c>
      <c r="F72" s="393"/>
      <c r="G72" s="323">
        <f>SUM(G7:G71)</f>
        <v>862114.54999999993</v>
      </c>
    </row>
    <row r="73" spans="1:8" ht="20.149999999999999" customHeight="1">
      <c r="A73" s="397"/>
      <c r="B73" s="398"/>
      <c r="C73" s="398"/>
      <c r="D73" s="399"/>
      <c r="E73" s="400"/>
      <c r="F73" s="400"/>
    </row>
    <row r="76" spans="1:8">
      <c r="G76" s="401"/>
    </row>
  </sheetData>
  <customSheetViews>
    <customSheetView guid="{0B6FAD62-43BD-4EC8-9980-3120FC41C2BF}" showGridLines="0" fitToPage="1" hiddenColumns="1">
      <selection activeCell="E11" sqref="E11"/>
      <pageMargins left="0.7" right="0.7" top="0.75" bottom="0.75" header="0.3" footer="0.3"/>
      <pageSetup scale="82" fitToHeight="0" orientation="landscape" r:id="rId1"/>
    </customSheetView>
    <customSheetView guid="{57AB6574-63F2-40B5-BA02-4B403D8BA163}" showPageBreaks="1" showGridLines="0" fitToPage="1" printArea="1" hiddenColumns="1" topLeftCell="A61">
      <selection activeCell="F33" sqref="F1:F1048576"/>
      <pageMargins left="0.7" right="0.7" top="0.75" bottom="0.75" header="0.3" footer="0.3"/>
      <pageSetup scale="82" fitToHeight="0" orientation="landscape" r:id="rId2"/>
    </customSheetView>
  </customSheetViews>
  <mergeCells count="1">
    <mergeCell ref="A3:G3"/>
  </mergeCells>
  <pageMargins left="0.7" right="0.7" top="0.75" bottom="0.75" header="0.3" footer="0.3"/>
  <pageSetup scale="82" fitToHeight="0" orientation="landscape"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G14"/>
  <sheetViews>
    <sheetView showGridLines="0" topLeftCell="A2" zoomScaleNormal="100" workbookViewId="0">
      <selection activeCell="D16" sqref="D16"/>
    </sheetView>
  </sheetViews>
  <sheetFormatPr defaultColWidth="8.90625" defaultRowHeight="13"/>
  <cols>
    <col min="1" max="1" width="8.90625" style="104"/>
    <col min="2" max="2" width="35.08984375" style="104" customWidth="1"/>
    <col min="3" max="3" width="35.08984375" style="104" hidden="1" customWidth="1"/>
    <col min="4" max="4" width="57.08984375" style="104" customWidth="1"/>
    <col min="5" max="5" width="24.54296875" style="104" customWidth="1"/>
    <col min="6" max="6" width="19.08984375" style="104" hidden="1" customWidth="1"/>
    <col min="7" max="7" width="21.90625" style="104" customWidth="1"/>
    <col min="8" max="16384" width="8.90625" style="104"/>
  </cols>
  <sheetData>
    <row r="1" spans="1:7" hidden="1">
      <c r="A1" s="507" t="s">
        <v>5</v>
      </c>
      <c r="B1" s="507"/>
      <c r="C1" s="507"/>
      <c r="D1" s="507"/>
      <c r="E1" s="507"/>
    </row>
    <row r="2" spans="1:7" ht="16.75" customHeight="1">
      <c r="A2" s="102" t="s">
        <v>3099</v>
      </c>
      <c r="C2" s="102"/>
      <c r="D2" s="103"/>
      <c r="E2" s="103"/>
      <c r="F2" s="103"/>
    </row>
    <row r="3" spans="1:7" ht="16.75" customHeight="1">
      <c r="A3" s="105" t="s">
        <v>3100</v>
      </c>
      <c r="C3" s="105"/>
      <c r="D3" s="103"/>
      <c r="E3" s="103"/>
      <c r="F3" s="103"/>
    </row>
    <row r="4" spans="1:7">
      <c r="A4" s="486" t="s">
        <v>3171</v>
      </c>
      <c r="B4" s="487"/>
      <c r="C4" s="487"/>
      <c r="D4" s="487"/>
      <c r="E4" s="487"/>
      <c r="F4" s="487"/>
      <c r="G4" s="488"/>
    </row>
    <row r="5" spans="1:7" ht="18" customHeight="1">
      <c r="A5" s="138"/>
      <c r="B5" s="139"/>
      <c r="C5" s="106"/>
      <c r="D5" s="138"/>
      <c r="E5" s="508" t="s">
        <v>3175</v>
      </c>
      <c r="F5" s="202"/>
      <c r="G5" s="107"/>
    </row>
    <row r="6" spans="1:7">
      <c r="A6" s="140" t="s">
        <v>4</v>
      </c>
      <c r="B6" s="141" t="s">
        <v>9</v>
      </c>
      <c r="C6" s="108" t="s">
        <v>10</v>
      </c>
      <c r="D6" s="140" t="s">
        <v>1</v>
      </c>
      <c r="E6" s="509"/>
      <c r="F6" s="194" t="s">
        <v>7</v>
      </c>
      <c r="G6" s="109" t="s">
        <v>3186</v>
      </c>
    </row>
    <row r="7" spans="1:7">
      <c r="A7" s="111"/>
      <c r="B7" s="142"/>
      <c r="C7" s="110"/>
      <c r="D7" s="111"/>
      <c r="E7" s="111" t="s">
        <v>3170</v>
      </c>
      <c r="F7" s="142"/>
      <c r="G7" s="111" t="s">
        <v>3170</v>
      </c>
    </row>
    <row r="8" spans="1:7" s="233" customFormat="1">
      <c r="A8" s="245">
        <v>1</v>
      </c>
      <c r="B8" s="246" t="s">
        <v>2471</v>
      </c>
      <c r="C8" s="246" t="s">
        <v>2472</v>
      </c>
      <c r="D8" s="247" t="s">
        <v>2473</v>
      </c>
      <c r="E8" s="248">
        <v>58438984.039999999</v>
      </c>
      <c r="F8" s="249" t="s">
        <v>63</v>
      </c>
      <c r="G8" s="192">
        <v>0</v>
      </c>
    </row>
    <row r="9" spans="1:7" s="233" customFormat="1" ht="20.149999999999999" customHeight="1">
      <c r="A9" s="123">
        <f>A8+1</f>
        <v>2</v>
      </c>
      <c r="B9" s="120" t="s">
        <v>2474</v>
      </c>
      <c r="C9" s="120" t="s">
        <v>2475</v>
      </c>
      <c r="D9" s="121" t="s">
        <v>2476</v>
      </c>
      <c r="E9" s="192">
        <v>4200</v>
      </c>
      <c r="F9" s="198" t="s">
        <v>2477</v>
      </c>
      <c r="G9" s="192">
        <v>0</v>
      </c>
    </row>
    <row r="10" spans="1:7" s="233" customFormat="1">
      <c r="A10" s="123">
        <f t="shared" ref="A10:A13" si="0">A9+1</f>
        <v>3</v>
      </c>
      <c r="B10" s="233" t="s">
        <v>2478</v>
      </c>
      <c r="C10" s="120" t="s">
        <v>2479</v>
      </c>
      <c r="D10" s="121" t="s">
        <v>2480</v>
      </c>
      <c r="E10" s="167">
        <v>35000</v>
      </c>
      <c r="F10" s="167" t="s">
        <v>63</v>
      </c>
      <c r="G10" s="192">
        <v>0</v>
      </c>
    </row>
    <row r="11" spans="1:7" s="233" customFormat="1">
      <c r="A11" s="123">
        <f t="shared" si="0"/>
        <v>4</v>
      </c>
      <c r="B11" s="120" t="s">
        <v>2481</v>
      </c>
      <c r="C11" s="120" t="s">
        <v>2482</v>
      </c>
      <c r="D11" s="121" t="s">
        <v>2483</v>
      </c>
      <c r="E11" s="167">
        <v>15000</v>
      </c>
      <c r="F11" s="167" t="s">
        <v>63</v>
      </c>
      <c r="G11" s="192">
        <v>0</v>
      </c>
    </row>
    <row r="12" spans="1:7" s="233" customFormat="1" ht="20.149999999999999" customHeight="1">
      <c r="A12" s="123">
        <f t="shared" si="0"/>
        <v>5</v>
      </c>
      <c r="B12" s="120" t="s">
        <v>2484</v>
      </c>
      <c r="C12" s="120" t="s">
        <v>2485</v>
      </c>
      <c r="D12" s="121" t="s">
        <v>2486</v>
      </c>
      <c r="E12" s="167">
        <v>7332.6</v>
      </c>
      <c r="F12" s="167" t="s">
        <v>63</v>
      </c>
      <c r="G12" s="192">
        <v>0</v>
      </c>
    </row>
    <row r="13" spans="1:7" s="233" customFormat="1" ht="20.149999999999999" customHeight="1">
      <c r="A13" s="123">
        <f t="shared" si="0"/>
        <v>6</v>
      </c>
      <c r="B13" s="120" t="s">
        <v>2487</v>
      </c>
      <c r="C13" s="120" t="s">
        <v>733</v>
      </c>
      <c r="D13" s="121" t="s">
        <v>2488</v>
      </c>
      <c r="E13" s="167">
        <v>82.5</v>
      </c>
      <c r="F13" s="167" t="s">
        <v>63</v>
      </c>
      <c r="G13" s="192">
        <v>0</v>
      </c>
    </row>
    <row r="14" spans="1:7" s="233" customFormat="1" ht="20.149999999999999" customHeight="1">
      <c r="A14" s="123"/>
      <c r="B14" s="120"/>
      <c r="C14" s="120"/>
      <c r="D14" s="168" t="s">
        <v>3</v>
      </c>
      <c r="E14" s="171">
        <f>SUM(E8:E13)</f>
        <v>58500599.140000001</v>
      </c>
      <c r="F14" s="171">
        <f t="shared" ref="F14:G14" si="1">SUM(F8:F13)</f>
        <v>0</v>
      </c>
      <c r="G14" s="171">
        <f t="shared" si="1"/>
        <v>0</v>
      </c>
    </row>
  </sheetData>
  <customSheetViews>
    <customSheetView guid="{0B6FAD62-43BD-4EC8-9980-3120FC41C2BF}" showGridLines="0" fitToPage="1" hiddenRows="1" hiddenColumns="1" topLeftCell="A2">
      <selection activeCell="D16" sqref="D16"/>
      <pageMargins left="0.7" right="0.7" top="0.75" bottom="0.75" header="0.3" footer="0.3"/>
      <pageSetup scale="82" fitToHeight="0" orientation="landscape" r:id="rId1"/>
    </customSheetView>
    <customSheetView guid="{57AB6574-63F2-40B5-BA02-4B403D8BA163}" showPageBreaks="1" showGridLines="0" fitToPage="1" printArea="1" hiddenRows="1" hiddenColumns="1" topLeftCell="A2">
      <selection activeCell="D16" sqref="D16"/>
      <pageMargins left="0.7" right="0.7" top="0.75" bottom="0.75" header="0.3" footer="0.3"/>
      <pageSetup scale="82" fitToHeight="0" orientation="landscape" r:id="rId2"/>
    </customSheetView>
  </customSheetViews>
  <mergeCells count="3">
    <mergeCell ref="A1:E1"/>
    <mergeCell ref="A4:G4"/>
    <mergeCell ref="E5:E6"/>
  </mergeCells>
  <pageMargins left="0.7" right="0.7" top="0.75" bottom="0.75" header="0.3" footer="0.3"/>
  <pageSetup scale="82" fitToHeight="0" orientation="landscape"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H59"/>
  <sheetViews>
    <sheetView showGridLines="0" zoomScale="85" zoomScaleNormal="85" workbookViewId="0">
      <selection activeCell="E45" sqref="E45"/>
    </sheetView>
  </sheetViews>
  <sheetFormatPr defaultColWidth="8.90625" defaultRowHeight="13"/>
  <cols>
    <col min="1" max="1" width="11.54296875" style="439" customWidth="1"/>
    <col min="2" max="2" width="16.08984375" style="439" hidden="1" customWidth="1"/>
    <col min="3" max="3" width="41.6328125" style="440" customWidth="1"/>
    <col min="4" max="4" width="19.453125" style="440" hidden="1" customWidth="1"/>
    <col min="5" max="5" width="74" style="439" customWidth="1"/>
    <col min="6" max="6" width="18.90625" style="441" customWidth="1"/>
    <col min="7" max="7" width="16.1796875" style="385" hidden="1" customWidth="1"/>
    <col min="8" max="8" width="23.6328125" style="385" customWidth="1"/>
    <col min="9" max="16384" width="8.90625" style="385"/>
  </cols>
  <sheetData>
    <row r="1" spans="1:8">
      <c r="A1" s="438" t="s">
        <v>3150</v>
      </c>
    </row>
    <row r="2" spans="1:8">
      <c r="A2" s="442" t="s">
        <v>3151</v>
      </c>
    </row>
    <row r="3" spans="1:8">
      <c r="A3" s="494" t="s">
        <v>3171</v>
      </c>
      <c r="B3" s="495"/>
      <c r="C3" s="495"/>
      <c r="D3" s="495"/>
      <c r="E3" s="495"/>
      <c r="F3" s="495"/>
      <c r="G3" s="495"/>
      <c r="H3" s="496"/>
    </row>
    <row r="4" spans="1:8">
      <c r="A4" s="325" t="s">
        <v>4</v>
      </c>
      <c r="B4" s="325" t="s">
        <v>4</v>
      </c>
      <c r="C4" s="297" t="s">
        <v>9</v>
      </c>
      <c r="D4" s="108" t="s">
        <v>10</v>
      </c>
      <c r="E4" s="325" t="s">
        <v>1</v>
      </c>
      <c r="F4" s="244" t="s">
        <v>3175</v>
      </c>
      <c r="G4" s="489" t="s">
        <v>7</v>
      </c>
      <c r="H4" s="109" t="s">
        <v>3186</v>
      </c>
    </row>
    <row r="5" spans="1:8" ht="30" customHeight="1">
      <c r="A5" s="326"/>
      <c r="B5" s="326"/>
      <c r="C5" s="298"/>
      <c r="D5" s="255"/>
      <c r="E5" s="326"/>
      <c r="F5" s="326" t="s">
        <v>3170</v>
      </c>
      <c r="G5" s="510"/>
      <c r="H5" s="326" t="s">
        <v>3170</v>
      </c>
    </row>
    <row r="6" spans="1:8" s="366" customFormat="1" ht="20.149999999999999" customHeight="1">
      <c r="A6" s="256">
        <v>1</v>
      </c>
      <c r="B6" s="257" t="s">
        <v>1789</v>
      </c>
      <c r="C6" s="257" t="s">
        <v>796</v>
      </c>
      <c r="D6" s="257" t="s">
        <v>797</v>
      </c>
      <c r="E6" s="169" t="s">
        <v>1790</v>
      </c>
      <c r="F6" s="258">
        <v>2454.06</v>
      </c>
      <c r="G6" s="195">
        <v>44713</v>
      </c>
      <c r="H6" s="364">
        <v>0</v>
      </c>
    </row>
    <row r="7" spans="1:8" s="366" customFormat="1" ht="20.149999999999999" customHeight="1">
      <c r="A7" s="256">
        <v>2</v>
      </c>
      <c r="B7" s="257" t="s">
        <v>1791</v>
      </c>
      <c r="C7" s="257" t="s">
        <v>1792</v>
      </c>
      <c r="D7" s="257" t="s">
        <v>1793</v>
      </c>
      <c r="E7" s="327" t="s">
        <v>1794</v>
      </c>
      <c r="F7" s="258">
        <v>600.01</v>
      </c>
      <c r="G7" s="195">
        <v>44713</v>
      </c>
      <c r="H7" s="364">
        <v>0</v>
      </c>
    </row>
    <row r="8" spans="1:8" s="366" customFormat="1" ht="20.149999999999999" customHeight="1">
      <c r="A8" s="256">
        <v>3</v>
      </c>
      <c r="B8" s="257" t="s">
        <v>1795</v>
      </c>
      <c r="C8" s="257" t="s">
        <v>1796</v>
      </c>
      <c r="D8" s="257" t="s">
        <v>931</v>
      </c>
      <c r="E8" s="327" t="s">
        <v>1797</v>
      </c>
      <c r="F8" s="258">
        <v>546.08000000000004</v>
      </c>
      <c r="G8" s="195">
        <v>44713</v>
      </c>
      <c r="H8" s="364">
        <v>0</v>
      </c>
    </row>
    <row r="9" spans="1:8" s="366" customFormat="1" ht="20.149999999999999" customHeight="1">
      <c r="A9" s="256">
        <v>4</v>
      </c>
      <c r="B9" s="257" t="s">
        <v>1798</v>
      </c>
      <c r="C9" s="257" t="s">
        <v>1792</v>
      </c>
      <c r="D9" s="257" t="s">
        <v>1793</v>
      </c>
      <c r="E9" s="327" t="s">
        <v>1799</v>
      </c>
      <c r="F9" s="258">
        <v>394.87</v>
      </c>
      <c r="G9" s="195">
        <v>44713</v>
      </c>
      <c r="H9" s="364">
        <v>0</v>
      </c>
    </row>
    <row r="10" spans="1:8" s="366" customFormat="1" ht="20.149999999999999" customHeight="1">
      <c r="A10" s="256">
        <v>5</v>
      </c>
      <c r="B10" s="257" t="s">
        <v>1800</v>
      </c>
      <c r="C10" s="257" t="s">
        <v>1792</v>
      </c>
      <c r="D10" s="257" t="s">
        <v>1793</v>
      </c>
      <c r="E10" s="327" t="s">
        <v>1801</v>
      </c>
      <c r="F10" s="258">
        <v>631.09</v>
      </c>
      <c r="G10" s="195">
        <v>44713</v>
      </c>
      <c r="H10" s="364">
        <v>0</v>
      </c>
    </row>
    <row r="11" spans="1:8" s="366" customFormat="1" ht="20.149999999999999" customHeight="1">
      <c r="A11" s="256">
        <v>6</v>
      </c>
      <c r="B11" s="257" t="s">
        <v>1802</v>
      </c>
      <c r="C11" s="257" t="s">
        <v>1796</v>
      </c>
      <c r="D11" s="257" t="s">
        <v>931</v>
      </c>
      <c r="E11" s="327" t="s">
        <v>1803</v>
      </c>
      <c r="F11" s="258">
        <v>1400.12</v>
      </c>
      <c r="G11" s="195">
        <v>44713</v>
      </c>
      <c r="H11" s="364">
        <v>0</v>
      </c>
    </row>
    <row r="12" spans="1:8" s="366" customFormat="1">
      <c r="A12" s="256">
        <v>7</v>
      </c>
      <c r="B12" s="257" t="s">
        <v>1804</v>
      </c>
      <c r="C12" s="257" t="s">
        <v>1805</v>
      </c>
      <c r="D12" s="257" t="s">
        <v>1806</v>
      </c>
      <c r="E12" s="281" t="s">
        <v>1807</v>
      </c>
      <c r="F12" s="258">
        <v>17679.2</v>
      </c>
      <c r="G12" s="195">
        <v>44713</v>
      </c>
      <c r="H12" s="364">
        <v>0</v>
      </c>
    </row>
    <row r="13" spans="1:8" s="366" customFormat="1">
      <c r="A13" s="256">
        <v>8</v>
      </c>
      <c r="B13" s="257" t="s">
        <v>1808</v>
      </c>
      <c r="C13" s="257" t="s">
        <v>754</v>
      </c>
      <c r="D13" s="257" t="s">
        <v>534</v>
      </c>
      <c r="E13" s="281" t="s">
        <v>1790</v>
      </c>
      <c r="F13" s="258">
        <v>4843.07</v>
      </c>
      <c r="G13" s="195">
        <v>44713</v>
      </c>
      <c r="H13" s="364">
        <v>0</v>
      </c>
    </row>
    <row r="14" spans="1:8" s="366" customFormat="1">
      <c r="A14" s="256">
        <v>9</v>
      </c>
      <c r="B14" s="257" t="s">
        <v>1809</v>
      </c>
      <c r="C14" s="257" t="s">
        <v>1810</v>
      </c>
      <c r="D14" s="257" t="s">
        <v>1811</v>
      </c>
      <c r="E14" s="281" t="s">
        <v>1812</v>
      </c>
      <c r="F14" s="258">
        <v>14006.68</v>
      </c>
      <c r="G14" s="195">
        <v>44713</v>
      </c>
      <c r="H14" s="364">
        <v>0</v>
      </c>
    </row>
    <row r="15" spans="1:8" s="366" customFormat="1">
      <c r="A15" s="256">
        <v>10</v>
      </c>
      <c r="B15" s="257" t="s">
        <v>1813</v>
      </c>
      <c r="C15" s="257" t="s">
        <v>1010</v>
      </c>
      <c r="D15" s="257" t="s">
        <v>991</v>
      </c>
      <c r="E15" s="281" t="s">
        <v>1790</v>
      </c>
      <c r="F15" s="258">
        <v>11631.72</v>
      </c>
      <c r="G15" s="195">
        <v>44713</v>
      </c>
      <c r="H15" s="364">
        <v>0</v>
      </c>
    </row>
    <row r="16" spans="1:8" s="366" customFormat="1">
      <c r="A16" s="256">
        <v>11</v>
      </c>
      <c r="B16" s="257" t="s">
        <v>1814</v>
      </c>
      <c r="C16" s="257" t="s">
        <v>1796</v>
      </c>
      <c r="D16" s="257" t="s">
        <v>931</v>
      </c>
      <c r="E16" s="281" t="s">
        <v>1815</v>
      </c>
      <c r="F16" s="258">
        <v>1371.75</v>
      </c>
      <c r="G16" s="195">
        <v>44713</v>
      </c>
      <c r="H16" s="364">
        <v>0</v>
      </c>
    </row>
    <row r="17" spans="1:8" s="366" customFormat="1">
      <c r="A17" s="256">
        <v>12</v>
      </c>
      <c r="B17" s="257" t="s">
        <v>1816</v>
      </c>
      <c r="C17" s="257" t="s">
        <v>1796</v>
      </c>
      <c r="D17" s="257" t="s">
        <v>931</v>
      </c>
      <c r="E17" s="281" t="s">
        <v>1817</v>
      </c>
      <c r="F17" s="258">
        <v>149.86000000000001</v>
      </c>
      <c r="G17" s="195">
        <v>44713</v>
      </c>
      <c r="H17" s="364">
        <v>0</v>
      </c>
    </row>
    <row r="18" spans="1:8" s="366" customFormat="1">
      <c r="A18" s="256">
        <v>13</v>
      </c>
      <c r="B18" s="257" t="s">
        <v>1818</v>
      </c>
      <c r="C18" s="257" t="s">
        <v>796</v>
      </c>
      <c r="D18" s="257" t="s">
        <v>797</v>
      </c>
      <c r="E18" s="281" t="s">
        <v>1819</v>
      </c>
      <c r="F18" s="258">
        <v>584.80999999999995</v>
      </c>
      <c r="G18" s="195">
        <v>44713</v>
      </c>
      <c r="H18" s="364">
        <v>0</v>
      </c>
    </row>
    <row r="19" spans="1:8" s="366" customFormat="1">
      <c r="A19" s="256">
        <v>14</v>
      </c>
      <c r="B19" s="257" t="s">
        <v>1820</v>
      </c>
      <c r="C19" s="257" t="s">
        <v>763</v>
      </c>
      <c r="D19" s="257" t="s">
        <v>764</v>
      </c>
      <c r="E19" s="281" t="s">
        <v>1821</v>
      </c>
      <c r="F19" s="258">
        <v>231.84</v>
      </c>
      <c r="G19" s="195">
        <v>44713</v>
      </c>
      <c r="H19" s="364">
        <v>0</v>
      </c>
    </row>
    <row r="20" spans="1:8" s="366" customFormat="1">
      <c r="A20" s="256">
        <v>15</v>
      </c>
      <c r="B20" s="257" t="s">
        <v>1822</v>
      </c>
      <c r="C20" s="257" t="s">
        <v>1823</v>
      </c>
      <c r="D20" s="257" t="s">
        <v>1824</v>
      </c>
      <c r="E20" s="281" t="s">
        <v>1825</v>
      </c>
      <c r="F20" s="258">
        <v>5695.76</v>
      </c>
      <c r="G20" s="195">
        <v>44713</v>
      </c>
      <c r="H20" s="364">
        <v>0</v>
      </c>
    </row>
    <row r="21" spans="1:8" s="366" customFormat="1">
      <c r="A21" s="256">
        <v>16</v>
      </c>
      <c r="B21" s="257" t="s">
        <v>1826</v>
      </c>
      <c r="C21" s="257" t="s">
        <v>774</v>
      </c>
      <c r="D21" s="257" t="s">
        <v>682</v>
      </c>
      <c r="E21" s="281" t="s">
        <v>1827</v>
      </c>
      <c r="F21" s="258">
        <v>3169.6</v>
      </c>
      <c r="G21" s="195">
        <v>44713</v>
      </c>
      <c r="H21" s="364">
        <v>0</v>
      </c>
    </row>
    <row r="22" spans="1:8" s="366" customFormat="1">
      <c r="A22" s="256">
        <v>17</v>
      </c>
      <c r="B22" s="257" t="s">
        <v>1828</v>
      </c>
      <c r="C22" s="257" t="s">
        <v>1823</v>
      </c>
      <c r="D22" s="257" t="s">
        <v>1824</v>
      </c>
      <c r="E22" s="281" t="s">
        <v>1829</v>
      </c>
      <c r="F22" s="258">
        <v>1932</v>
      </c>
      <c r="G22" s="195">
        <v>44713</v>
      </c>
      <c r="H22" s="364">
        <v>0</v>
      </c>
    </row>
    <row r="23" spans="1:8" s="366" customFormat="1">
      <c r="A23" s="256">
        <v>18</v>
      </c>
      <c r="B23" s="257" t="s">
        <v>1830</v>
      </c>
      <c r="C23" s="257" t="s">
        <v>796</v>
      </c>
      <c r="D23" s="257" t="s">
        <v>797</v>
      </c>
      <c r="E23" s="281" t="s">
        <v>1831</v>
      </c>
      <c r="F23" s="258">
        <v>4654.8999999999996</v>
      </c>
      <c r="G23" s="195">
        <v>44713</v>
      </c>
      <c r="H23" s="364">
        <v>0</v>
      </c>
    </row>
    <row r="24" spans="1:8" s="366" customFormat="1">
      <c r="A24" s="256">
        <v>19</v>
      </c>
      <c r="B24" s="257" t="s">
        <v>1832</v>
      </c>
      <c r="C24" s="257" t="s">
        <v>1833</v>
      </c>
      <c r="D24" s="257" t="s">
        <v>52</v>
      </c>
      <c r="E24" s="416" t="s">
        <v>1834</v>
      </c>
      <c r="F24" s="258">
        <v>923.22</v>
      </c>
      <c r="G24" s="195">
        <v>44713</v>
      </c>
      <c r="H24" s="364">
        <v>0</v>
      </c>
    </row>
    <row r="25" spans="1:8" s="366" customFormat="1">
      <c r="A25" s="256">
        <v>20</v>
      </c>
      <c r="B25" s="257" t="s">
        <v>1835</v>
      </c>
      <c r="C25" s="257" t="s">
        <v>754</v>
      </c>
      <c r="D25" s="257" t="s">
        <v>534</v>
      </c>
      <c r="E25" s="281" t="s">
        <v>1836</v>
      </c>
      <c r="F25" s="258">
        <v>1318.41</v>
      </c>
      <c r="G25" s="195">
        <v>44713</v>
      </c>
      <c r="H25" s="364">
        <v>0</v>
      </c>
    </row>
    <row r="26" spans="1:8" s="366" customFormat="1">
      <c r="A26" s="256">
        <v>21</v>
      </c>
      <c r="B26" s="257" t="s">
        <v>1837</v>
      </c>
      <c r="C26" s="257" t="s">
        <v>387</v>
      </c>
      <c r="D26" s="257" t="s">
        <v>884</v>
      </c>
      <c r="E26" s="281" t="s">
        <v>1838</v>
      </c>
      <c r="F26" s="258">
        <v>2060.8000000000002</v>
      </c>
      <c r="G26" s="195">
        <v>44713</v>
      </c>
      <c r="H26" s="364">
        <v>0</v>
      </c>
    </row>
    <row r="27" spans="1:8" s="366" customFormat="1">
      <c r="A27" s="256">
        <v>22</v>
      </c>
      <c r="B27" s="257" t="s">
        <v>1839</v>
      </c>
      <c r="C27" s="257" t="s">
        <v>1008</v>
      </c>
      <c r="D27" s="257" t="s">
        <v>70</v>
      </c>
      <c r="E27" s="281" t="s">
        <v>1840</v>
      </c>
      <c r="F27" s="258">
        <v>1501.92</v>
      </c>
      <c r="G27" s="195">
        <v>44713</v>
      </c>
      <c r="H27" s="364">
        <v>0</v>
      </c>
    </row>
    <row r="28" spans="1:8" s="366" customFormat="1">
      <c r="A28" s="256">
        <v>23</v>
      </c>
      <c r="B28" s="257" t="s">
        <v>1841</v>
      </c>
      <c r="C28" s="257" t="s">
        <v>754</v>
      </c>
      <c r="D28" s="257" t="s">
        <v>534</v>
      </c>
      <c r="E28" s="281" t="s">
        <v>1842</v>
      </c>
      <c r="F28" s="258">
        <v>4267.03</v>
      </c>
      <c r="G28" s="195">
        <v>44713</v>
      </c>
      <c r="H28" s="364">
        <v>0</v>
      </c>
    </row>
    <row r="29" spans="1:8" s="366" customFormat="1">
      <c r="A29" s="256">
        <v>24</v>
      </c>
      <c r="B29" s="257" t="s">
        <v>1843</v>
      </c>
      <c r="C29" s="257" t="s">
        <v>1008</v>
      </c>
      <c r="D29" s="257" t="s">
        <v>70</v>
      </c>
      <c r="E29" s="281" t="s">
        <v>1844</v>
      </c>
      <c r="F29" s="258">
        <v>2180.64</v>
      </c>
      <c r="G29" s="195">
        <v>44713</v>
      </c>
      <c r="H29" s="364">
        <v>0</v>
      </c>
    </row>
    <row r="30" spans="1:8" s="366" customFormat="1">
      <c r="A30" s="256">
        <v>25</v>
      </c>
      <c r="B30" s="257" t="s">
        <v>1845</v>
      </c>
      <c r="C30" s="257" t="s">
        <v>741</v>
      </c>
      <c r="D30" s="257" t="s">
        <v>103</v>
      </c>
      <c r="E30" s="281" t="s">
        <v>1846</v>
      </c>
      <c r="F30" s="258">
        <v>500</v>
      </c>
      <c r="G30" s="195">
        <v>44713</v>
      </c>
      <c r="H30" s="364">
        <v>0</v>
      </c>
    </row>
    <row r="31" spans="1:8" s="366" customFormat="1">
      <c r="A31" s="256">
        <v>26</v>
      </c>
      <c r="B31" s="257" t="s">
        <v>1847</v>
      </c>
      <c r="C31" s="257" t="s">
        <v>1848</v>
      </c>
      <c r="D31" s="257" t="s">
        <v>547</v>
      </c>
      <c r="E31" s="281" t="s">
        <v>1849</v>
      </c>
      <c r="F31" s="258">
        <v>791.08</v>
      </c>
      <c r="G31" s="195">
        <v>44713</v>
      </c>
      <c r="H31" s="364">
        <v>0</v>
      </c>
    </row>
    <row r="32" spans="1:8" s="366" customFormat="1">
      <c r="A32" s="256">
        <v>27</v>
      </c>
      <c r="B32" s="257" t="s">
        <v>1850</v>
      </c>
      <c r="C32" s="257" t="s">
        <v>1851</v>
      </c>
      <c r="D32" s="257" t="s">
        <v>1664</v>
      </c>
      <c r="E32" s="281" t="s">
        <v>1849</v>
      </c>
      <c r="F32" s="258">
        <v>2000.19</v>
      </c>
      <c r="G32" s="195">
        <v>44713</v>
      </c>
      <c r="H32" s="364">
        <v>0</v>
      </c>
    </row>
    <row r="33" spans="1:8" s="366" customFormat="1">
      <c r="A33" s="256">
        <v>28</v>
      </c>
      <c r="B33" s="257" t="s">
        <v>1852</v>
      </c>
      <c r="C33" s="257" t="s">
        <v>1853</v>
      </c>
      <c r="D33" s="257" t="s">
        <v>1854</v>
      </c>
      <c r="E33" s="281" t="s">
        <v>1855</v>
      </c>
      <c r="F33" s="258">
        <v>5196.8</v>
      </c>
      <c r="G33" s="195">
        <v>44713</v>
      </c>
      <c r="H33" s="364">
        <v>0</v>
      </c>
    </row>
    <row r="34" spans="1:8" s="366" customFormat="1">
      <c r="A34" s="256">
        <v>29</v>
      </c>
      <c r="B34" s="257" t="s">
        <v>1856</v>
      </c>
      <c r="C34" s="257" t="s">
        <v>756</v>
      </c>
      <c r="D34" s="257" t="s">
        <v>757</v>
      </c>
      <c r="E34" s="281" t="s">
        <v>1857</v>
      </c>
      <c r="F34" s="258">
        <v>49799.23</v>
      </c>
      <c r="G34" s="195">
        <v>44713</v>
      </c>
      <c r="H34" s="364">
        <v>0</v>
      </c>
    </row>
    <row r="35" spans="1:8" s="366" customFormat="1">
      <c r="A35" s="256">
        <v>30</v>
      </c>
      <c r="B35" s="257" t="s">
        <v>1858</v>
      </c>
      <c r="C35" s="257" t="s">
        <v>1859</v>
      </c>
      <c r="D35" s="257" t="s">
        <v>1860</v>
      </c>
      <c r="E35" s="281" t="s">
        <v>1861</v>
      </c>
      <c r="F35" s="258">
        <v>13622</v>
      </c>
      <c r="G35" s="195">
        <v>44713</v>
      </c>
      <c r="H35" s="364">
        <v>0</v>
      </c>
    </row>
    <row r="36" spans="1:8" s="366" customFormat="1">
      <c r="A36" s="256">
        <v>31</v>
      </c>
      <c r="B36" s="257" t="s">
        <v>1862</v>
      </c>
      <c r="C36" s="257" t="s">
        <v>1863</v>
      </c>
      <c r="D36" s="257" t="s">
        <v>1864</v>
      </c>
      <c r="E36" s="281" t="s">
        <v>1861</v>
      </c>
      <c r="F36" s="258">
        <v>14560</v>
      </c>
      <c r="G36" s="195">
        <v>44713</v>
      </c>
      <c r="H36" s="364">
        <v>0</v>
      </c>
    </row>
    <row r="37" spans="1:8" s="366" customFormat="1">
      <c r="A37" s="256">
        <v>32</v>
      </c>
      <c r="B37" s="257" t="s">
        <v>1865</v>
      </c>
      <c r="C37" s="257" t="s">
        <v>1866</v>
      </c>
      <c r="D37" s="257" t="s">
        <v>1867</v>
      </c>
      <c r="E37" s="281" t="s">
        <v>1868</v>
      </c>
      <c r="F37" s="258">
        <v>1943.2</v>
      </c>
      <c r="G37" s="195">
        <v>44713</v>
      </c>
      <c r="H37" s="364">
        <v>0</v>
      </c>
    </row>
    <row r="38" spans="1:8" s="366" customFormat="1">
      <c r="A38" s="256">
        <v>33</v>
      </c>
      <c r="B38" s="257" t="s">
        <v>1869</v>
      </c>
      <c r="C38" s="257" t="s">
        <v>1870</v>
      </c>
      <c r="D38" s="257" t="s">
        <v>1871</v>
      </c>
      <c r="E38" s="281" t="s">
        <v>1872</v>
      </c>
      <c r="F38" s="258">
        <v>4995</v>
      </c>
      <c r="G38" s="195">
        <v>44713</v>
      </c>
      <c r="H38" s="364">
        <v>0</v>
      </c>
    </row>
    <row r="39" spans="1:8" s="366" customFormat="1">
      <c r="A39" s="256">
        <v>34</v>
      </c>
      <c r="B39" s="257" t="s">
        <v>1873</v>
      </c>
      <c r="C39" s="257" t="s">
        <v>1870</v>
      </c>
      <c r="D39" s="257" t="s">
        <v>1871</v>
      </c>
      <c r="E39" s="281" t="s">
        <v>1874</v>
      </c>
      <c r="F39" s="258">
        <v>5080</v>
      </c>
      <c r="G39" s="195">
        <v>44713</v>
      </c>
      <c r="H39" s="364">
        <v>0</v>
      </c>
    </row>
    <row r="40" spans="1:8" s="366" customFormat="1">
      <c r="A40" s="256">
        <v>35</v>
      </c>
      <c r="B40" s="257" t="s">
        <v>1875</v>
      </c>
      <c r="C40" s="257" t="s">
        <v>1870</v>
      </c>
      <c r="D40" s="257" t="s">
        <v>1871</v>
      </c>
      <c r="E40" s="281" t="s">
        <v>1876</v>
      </c>
      <c r="F40" s="258">
        <v>5230</v>
      </c>
      <c r="G40" s="195">
        <v>44713</v>
      </c>
      <c r="H40" s="364">
        <v>0</v>
      </c>
    </row>
    <row r="41" spans="1:8" s="366" customFormat="1">
      <c r="A41" s="256">
        <v>36</v>
      </c>
      <c r="B41" s="257" t="s">
        <v>1877</v>
      </c>
      <c r="C41" s="257" t="s">
        <v>1870</v>
      </c>
      <c r="D41" s="257" t="s">
        <v>1871</v>
      </c>
      <c r="E41" s="281" t="s">
        <v>1878</v>
      </c>
      <c r="F41" s="258">
        <v>4980</v>
      </c>
      <c r="G41" s="195">
        <v>44713</v>
      </c>
      <c r="H41" s="364">
        <v>0</v>
      </c>
    </row>
    <row r="42" spans="1:8" s="366" customFormat="1">
      <c r="A42" s="256">
        <v>37</v>
      </c>
      <c r="B42" s="257" t="s">
        <v>1879</v>
      </c>
      <c r="C42" s="257" t="s">
        <v>1870</v>
      </c>
      <c r="D42" s="257" t="s">
        <v>1871</v>
      </c>
      <c r="E42" s="281" t="s">
        <v>1880</v>
      </c>
      <c r="F42" s="258">
        <v>5770</v>
      </c>
      <c r="G42" s="195">
        <v>44713</v>
      </c>
      <c r="H42" s="364">
        <v>0</v>
      </c>
    </row>
    <row r="43" spans="1:8" s="366" customFormat="1">
      <c r="A43" s="256">
        <v>38</v>
      </c>
      <c r="B43" s="257" t="s">
        <v>1881</v>
      </c>
      <c r="C43" s="257" t="s">
        <v>1882</v>
      </c>
      <c r="D43" s="257" t="s">
        <v>1883</v>
      </c>
      <c r="E43" s="281" t="s">
        <v>1884</v>
      </c>
      <c r="F43" s="258">
        <v>5966</v>
      </c>
      <c r="G43" s="195">
        <v>44713</v>
      </c>
      <c r="H43" s="364">
        <v>0</v>
      </c>
    </row>
    <row r="44" spans="1:8" s="366" customFormat="1">
      <c r="A44" s="256">
        <v>39</v>
      </c>
      <c r="B44" s="257" t="s">
        <v>1885</v>
      </c>
      <c r="C44" s="257" t="s">
        <v>1882</v>
      </c>
      <c r="D44" s="257" t="s">
        <v>1883</v>
      </c>
      <c r="E44" s="281" t="s">
        <v>1886</v>
      </c>
      <c r="F44" s="258">
        <v>9576</v>
      </c>
      <c r="G44" s="195">
        <v>44713</v>
      </c>
      <c r="H44" s="364">
        <v>0</v>
      </c>
    </row>
    <row r="45" spans="1:8" s="366" customFormat="1">
      <c r="A45" s="256">
        <v>40</v>
      </c>
      <c r="B45" s="257" t="s">
        <v>1887</v>
      </c>
      <c r="C45" s="257" t="s">
        <v>1888</v>
      </c>
      <c r="D45" s="257" t="s">
        <v>1889</v>
      </c>
      <c r="E45" s="281" t="s">
        <v>1890</v>
      </c>
      <c r="F45" s="258">
        <v>2843.8</v>
      </c>
      <c r="G45" s="195">
        <v>44713</v>
      </c>
      <c r="H45" s="364">
        <v>0</v>
      </c>
    </row>
    <row r="46" spans="1:8" s="366" customFormat="1">
      <c r="A46" s="256">
        <v>41</v>
      </c>
      <c r="B46" s="257" t="s">
        <v>1891</v>
      </c>
      <c r="C46" s="257" t="s">
        <v>1892</v>
      </c>
      <c r="D46" s="257" t="s">
        <v>1893</v>
      </c>
      <c r="E46" s="281" t="s">
        <v>1890</v>
      </c>
      <c r="F46" s="258">
        <v>9178.7800000000007</v>
      </c>
      <c r="G46" s="195">
        <v>44713</v>
      </c>
      <c r="H46" s="364">
        <v>0</v>
      </c>
    </row>
    <row r="47" spans="1:8" s="366" customFormat="1">
      <c r="A47" s="256">
        <v>42</v>
      </c>
      <c r="B47" s="257" t="s">
        <v>1894</v>
      </c>
      <c r="C47" s="257" t="s">
        <v>1895</v>
      </c>
      <c r="D47" s="257" t="s">
        <v>1896</v>
      </c>
      <c r="E47" s="281" t="s">
        <v>1890</v>
      </c>
      <c r="F47" s="258">
        <v>67174.42</v>
      </c>
      <c r="G47" s="195">
        <v>44713</v>
      </c>
      <c r="H47" s="364">
        <v>0</v>
      </c>
    </row>
    <row r="48" spans="1:8" s="366" customFormat="1">
      <c r="A48" s="256">
        <v>43</v>
      </c>
      <c r="B48" s="257" t="s">
        <v>1897</v>
      </c>
      <c r="C48" s="257" t="s">
        <v>1898</v>
      </c>
      <c r="D48" s="257" t="s">
        <v>1899</v>
      </c>
      <c r="E48" s="281" t="s">
        <v>1890</v>
      </c>
      <c r="F48" s="258">
        <v>35860.870000000003</v>
      </c>
      <c r="G48" s="195">
        <v>44713</v>
      </c>
      <c r="H48" s="364">
        <v>0</v>
      </c>
    </row>
    <row r="49" spans="1:8" s="366" customFormat="1">
      <c r="A49" s="256">
        <v>44</v>
      </c>
      <c r="B49" s="257" t="s">
        <v>1900</v>
      </c>
      <c r="C49" s="257" t="s">
        <v>1901</v>
      </c>
      <c r="D49" s="257" t="s">
        <v>1902</v>
      </c>
      <c r="E49" s="281" t="s">
        <v>1890</v>
      </c>
      <c r="F49" s="258">
        <v>7435.76</v>
      </c>
      <c r="G49" s="195">
        <v>44713</v>
      </c>
      <c r="H49" s="364">
        <v>0</v>
      </c>
    </row>
    <row r="50" spans="1:8" s="366" customFormat="1">
      <c r="A50" s="256">
        <v>45</v>
      </c>
      <c r="B50" s="257" t="s">
        <v>1903</v>
      </c>
      <c r="C50" s="257" t="s">
        <v>1901</v>
      </c>
      <c r="D50" s="257" t="s">
        <v>1902</v>
      </c>
      <c r="E50" s="281" t="s">
        <v>1890</v>
      </c>
      <c r="F50" s="258">
        <v>5800</v>
      </c>
      <c r="G50" s="195">
        <v>44713</v>
      </c>
      <c r="H50" s="364">
        <v>0</v>
      </c>
    </row>
    <row r="51" spans="1:8" s="366" customFormat="1">
      <c r="A51" s="256">
        <v>46</v>
      </c>
      <c r="B51" s="257" t="s">
        <v>1904</v>
      </c>
      <c r="C51" s="257" t="s">
        <v>1905</v>
      </c>
      <c r="D51" s="257" t="s">
        <v>1906</v>
      </c>
      <c r="E51" s="281" t="s">
        <v>1890</v>
      </c>
      <c r="F51" s="258">
        <v>109159.61</v>
      </c>
      <c r="G51" s="195">
        <v>44713</v>
      </c>
      <c r="H51" s="364">
        <v>0</v>
      </c>
    </row>
    <row r="52" spans="1:8" s="366" customFormat="1">
      <c r="A52" s="256">
        <v>47</v>
      </c>
      <c r="B52" s="257" t="s">
        <v>1907</v>
      </c>
      <c r="C52" s="257" t="s">
        <v>1908</v>
      </c>
      <c r="D52" s="257" t="s">
        <v>1909</v>
      </c>
      <c r="E52" s="281" t="s">
        <v>1890</v>
      </c>
      <c r="F52" s="258">
        <v>8745</v>
      </c>
      <c r="G52" s="195">
        <v>44713</v>
      </c>
      <c r="H52" s="364">
        <v>0</v>
      </c>
    </row>
    <row r="53" spans="1:8" s="366" customFormat="1">
      <c r="A53" s="256">
        <v>48</v>
      </c>
      <c r="B53" s="257" t="s">
        <v>1910</v>
      </c>
      <c r="C53" s="257" t="s">
        <v>1908</v>
      </c>
      <c r="D53" s="257" t="s">
        <v>1909</v>
      </c>
      <c r="E53" s="281" t="s">
        <v>1890</v>
      </c>
      <c r="F53" s="258">
        <v>23361.05</v>
      </c>
      <c r="G53" s="195">
        <v>44713</v>
      </c>
      <c r="H53" s="364">
        <v>0</v>
      </c>
    </row>
    <row r="54" spans="1:8" s="366" customFormat="1">
      <c r="A54" s="256">
        <v>49</v>
      </c>
      <c r="B54" s="257" t="s">
        <v>1911</v>
      </c>
      <c r="C54" s="257" t="s">
        <v>1888</v>
      </c>
      <c r="D54" s="257" t="s">
        <v>1889</v>
      </c>
      <c r="E54" s="281" t="s">
        <v>1890</v>
      </c>
      <c r="F54" s="258">
        <v>6389.2</v>
      </c>
      <c r="G54" s="195">
        <v>44713</v>
      </c>
      <c r="H54" s="364">
        <v>0</v>
      </c>
    </row>
    <row r="55" spans="1:8" s="366" customFormat="1">
      <c r="A55" s="256">
        <v>50</v>
      </c>
      <c r="B55" s="257" t="s">
        <v>1912</v>
      </c>
      <c r="C55" s="257" t="s">
        <v>1888</v>
      </c>
      <c r="D55" s="257" t="s">
        <v>1889</v>
      </c>
      <c r="E55" s="281" t="s">
        <v>1890</v>
      </c>
      <c r="F55" s="258">
        <v>50502.5</v>
      </c>
      <c r="G55" s="195">
        <v>44713</v>
      </c>
      <c r="H55" s="364">
        <v>0</v>
      </c>
    </row>
    <row r="56" spans="1:8" s="366" customFormat="1">
      <c r="A56" s="256">
        <v>51</v>
      </c>
      <c r="B56" s="257" t="s">
        <v>1913</v>
      </c>
      <c r="C56" s="257" t="s">
        <v>1892</v>
      </c>
      <c r="D56" s="257" t="s">
        <v>1893</v>
      </c>
      <c r="E56" s="281" t="s">
        <v>1890</v>
      </c>
      <c r="F56" s="258">
        <v>8789</v>
      </c>
      <c r="G56" s="195">
        <v>44713</v>
      </c>
      <c r="H56" s="364">
        <v>0</v>
      </c>
    </row>
    <row r="57" spans="1:8" s="366" customFormat="1">
      <c r="A57" s="256">
        <v>52</v>
      </c>
      <c r="B57" s="257" t="s">
        <v>1914</v>
      </c>
      <c r="C57" s="257" t="s">
        <v>1892</v>
      </c>
      <c r="D57" s="257" t="s">
        <v>1893</v>
      </c>
      <c r="E57" s="281" t="s">
        <v>1890</v>
      </c>
      <c r="F57" s="258">
        <v>19628.650000000001</v>
      </c>
      <c r="G57" s="195">
        <v>44713</v>
      </c>
      <c r="H57" s="364">
        <v>0</v>
      </c>
    </row>
    <row r="58" spans="1:8" s="366" customFormat="1">
      <c r="A58" s="256">
        <v>53</v>
      </c>
      <c r="B58" s="257" t="s">
        <v>1915</v>
      </c>
      <c r="C58" s="257" t="s">
        <v>1916</v>
      </c>
      <c r="D58" s="257" t="s">
        <v>1917</v>
      </c>
      <c r="E58" s="281" t="s">
        <v>1890</v>
      </c>
      <c r="F58" s="258">
        <v>73768.97</v>
      </c>
      <c r="G58" s="195">
        <v>44713</v>
      </c>
      <c r="H58" s="364">
        <v>0</v>
      </c>
    </row>
    <row r="59" spans="1:8" s="366" customFormat="1">
      <c r="A59" s="281"/>
      <c r="B59" s="281"/>
      <c r="C59" s="443"/>
      <c r="D59" s="443"/>
      <c r="E59" s="444" t="s">
        <v>231</v>
      </c>
      <c r="F59" s="445">
        <f>SUM(F6:F58)</f>
        <v>642876.54999999993</v>
      </c>
      <c r="G59" s="445">
        <f t="shared" ref="G59" si="0">SUM(G6:G58)</f>
        <v>2369789</v>
      </c>
      <c r="H59" s="445">
        <f>SUM(H6:H58)</f>
        <v>0</v>
      </c>
    </row>
  </sheetData>
  <customSheetViews>
    <customSheetView guid="{0B6FAD62-43BD-4EC8-9980-3120FC41C2BF}" scale="85" showGridLines="0" fitToPage="1" hiddenColumns="1">
      <selection activeCell="E45" sqref="E45"/>
      <pageMargins left="0.7" right="2.4375" top="0.75" bottom="0.75" header="0.3" footer="0.3"/>
      <pageSetup scale="59" fitToHeight="0" orientation="landscape" r:id="rId1"/>
    </customSheetView>
    <customSheetView guid="{57AB6574-63F2-40B5-BA02-4B403D8BA163}" scale="85" showPageBreaks="1" showGridLines="0" fitToPage="1" printArea="1" hiddenColumns="1" topLeftCell="A34">
      <selection activeCell="E45" sqref="E45"/>
      <pageMargins left="0.7" right="2.4375" top="0.75" bottom="0.75" header="0.3" footer="0.3"/>
      <pageSetup scale="59" fitToHeight="0" orientation="landscape" r:id="rId2"/>
    </customSheetView>
  </customSheetViews>
  <mergeCells count="2">
    <mergeCell ref="A3:H3"/>
    <mergeCell ref="G4:G5"/>
  </mergeCells>
  <pageMargins left="0.7" right="2.4375" top="0.75" bottom="0.75" header="0.3" footer="0.3"/>
  <pageSetup scale="59" fitToHeight="0" orientation="landscape"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H93"/>
  <sheetViews>
    <sheetView showGridLines="0" zoomScaleNormal="100" workbookViewId="0">
      <selection activeCell="E11" sqref="E11"/>
    </sheetView>
  </sheetViews>
  <sheetFormatPr defaultColWidth="8.90625" defaultRowHeight="15.65" customHeight="1"/>
  <cols>
    <col min="1" max="1" width="15.6328125" style="250" customWidth="1"/>
    <col min="2" max="2" width="15.6328125" style="250" hidden="1" customWidth="1"/>
    <col min="3" max="3" width="37.90625" style="251" customWidth="1"/>
    <col min="4" max="4" width="21.1796875" style="251" hidden="1" customWidth="1"/>
    <col min="5" max="5" width="53" style="250" customWidth="1"/>
    <col min="6" max="6" width="26.36328125" style="252" customWidth="1"/>
    <col min="7" max="7" width="11.54296875" style="104" hidden="1" customWidth="1"/>
    <col min="8" max="9" width="22" style="104" customWidth="1"/>
    <col min="10" max="16384" width="8.90625" style="104"/>
  </cols>
  <sheetData>
    <row r="1" spans="1:8" ht="15.65" customHeight="1">
      <c r="A1" s="262" t="s">
        <v>3101</v>
      </c>
      <c r="B1" s="263"/>
      <c r="D1" s="263"/>
      <c r="E1" s="264"/>
      <c r="F1" s="265"/>
      <c r="G1" s="103"/>
    </row>
    <row r="2" spans="1:8" ht="15.65" customHeight="1">
      <c r="A2" s="262" t="s">
        <v>1918</v>
      </c>
      <c r="B2" s="263"/>
      <c r="D2" s="263"/>
      <c r="E2" s="264"/>
      <c r="F2" s="265"/>
      <c r="G2" s="103"/>
    </row>
    <row r="3" spans="1:8" ht="25.75" customHeight="1">
      <c r="A3" s="486" t="s">
        <v>3171</v>
      </c>
      <c r="B3" s="487"/>
      <c r="C3" s="487"/>
      <c r="D3" s="487"/>
      <c r="E3" s="487"/>
      <c r="F3" s="487"/>
      <c r="G3" s="487"/>
      <c r="H3" s="488"/>
    </row>
    <row r="4" spans="1:8" ht="13.25" customHeight="1">
      <c r="A4" s="138"/>
      <c r="B4" s="138"/>
      <c r="C4" s="266"/>
      <c r="D4" s="267"/>
      <c r="E4" s="138"/>
      <c r="F4" s="268"/>
      <c r="G4" s="489" t="s">
        <v>7</v>
      </c>
      <c r="H4" s="237"/>
    </row>
    <row r="5" spans="1:8" ht="36.65" customHeight="1">
      <c r="A5" s="253" t="s">
        <v>4</v>
      </c>
      <c r="B5" s="253" t="s">
        <v>4</v>
      </c>
      <c r="C5" s="141" t="s">
        <v>9</v>
      </c>
      <c r="D5" s="108" t="s">
        <v>10</v>
      </c>
      <c r="E5" s="253" t="s">
        <v>1</v>
      </c>
      <c r="F5" s="239" t="s">
        <v>3175</v>
      </c>
      <c r="G5" s="510"/>
      <c r="H5" s="109" t="s">
        <v>3186</v>
      </c>
    </row>
    <row r="6" spans="1:8" ht="15.65" customHeight="1">
      <c r="A6" s="111"/>
      <c r="B6" s="111"/>
      <c r="C6" s="254"/>
      <c r="D6" s="255"/>
      <c r="E6" s="111"/>
      <c r="F6" s="111" t="s">
        <v>3170</v>
      </c>
      <c r="G6" s="111"/>
      <c r="H6" s="111" t="s">
        <v>3170</v>
      </c>
    </row>
    <row r="7" spans="1:8" s="233" customFormat="1" ht="15.65" customHeight="1">
      <c r="A7" s="256">
        <v>1</v>
      </c>
      <c r="B7" s="257" t="s">
        <v>1919</v>
      </c>
      <c r="C7" s="257" t="s">
        <v>1920</v>
      </c>
      <c r="D7" s="257" t="s">
        <v>1921</v>
      </c>
      <c r="E7" s="169" t="s">
        <v>1922</v>
      </c>
      <c r="F7" s="258">
        <v>249.76</v>
      </c>
      <c r="G7" s="171">
        <v>44713</v>
      </c>
      <c r="H7" s="192">
        <v>0</v>
      </c>
    </row>
    <row r="8" spans="1:8" s="233" customFormat="1" ht="15.65" customHeight="1">
      <c r="A8" s="256">
        <v>2</v>
      </c>
      <c r="B8" s="257" t="s">
        <v>1923</v>
      </c>
      <c r="C8" s="257" t="s">
        <v>1008</v>
      </c>
      <c r="D8" s="257" t="s">
        <v>70</v>
      </c>
      <c r="E8" s="121" t="s">
        <v>1924</v>
      </c>
      <c r="F8" s="258">
        <v>353.92</v>
      </c>
      <c r="G8" s="171">
        <v>44713</v>
      </c>
      <c r="H8" s="192">
        <v>0</v>
      </c>
    </row>
    <row r="9" spans="1:8" s="233" customFormat="1" ht="15.65" customHeight="1">
      <c r="A9" s="256">
        <v>3</v>
      </c>
      <c r="B9" s="257" t="s">
        <v>1925</v>
      </c>
      <c r="C9" s="257" t="s">
        <v>1926</v>
      </c>
      <c r="D9" s="257" t="s">
        <v>80</v>
      </c>
      <c r="E9" s="121" t="s">
        <v>1927</v>
      </c>
      <c r="F9" s="258">
        <v>173.5</v>
      </c>
      <c r="G9" s="171">
        <v>44713</v>
      </c>
      <c r="H9" s="192">
        <v>0</v>
      </c>
    </row>
    <row r="10" spans="1:8" s="233" customFormat="1" ht="15.65" customHeight="1">
      <c r="A10" s="256">
        <v>4</v>
      </c>
      <c r="B10" s="257" t="s">
        <v>1928</v>
      </c>
      <c r="C10" s="257" t="s">
        <v>1926</v>
      </c>
      <c r="D10" s="257" t="s">
        <v>80</v>
      </c>
      <c r="E10" s="121" t="s">
        <v>1929</v>
      </c>
      <c r="F10" s="258">
        <v>548.79999999999995</v>
      </c>
      <c r="G10" s="171">
        <v>44713</v>
      </c>
      <c r="H10" s="192">
        <v>0</v>
      </c>
    </row>
    <row r="11" spans="1:8" s="233" customFormat="1" ht="15.65" customHeight="1">
      <c r="A11" s="256">
        <v>5</v>
      </c>
      <c r="B11" s="257" t="s">
        <v>1930</v>
      </c>
      <c r="C11" s="257" t="s">
        <v>813</v>
      </c>
      <c r="D11" s="257" t="s">
        <v>664</v>
      </c>
      <c r="E11" s="121" t="s">
        <v>1931</v>
      </c>
      <c r="F11" s="258">
        <v>201.6</v>
      </c>
      <c r="G11" s="171">
        <v>44713</v>
      </c>
      <c r="H11" s="192">
        <v>0</v>
      </c>
    </row>
    <row r="12" spans="1:8" s="233" customFormat="1" ht="15.65" customHeight="1">
      <c r="A12" s="256">
        <v>6</v>
      </c>
      <c r="B12" s="257" t="s">
        <v>1932</v>
      </c>
      <c r="C12" s="257" t="s">
        <v>1933</v>
      </c>
      <c r="D12" s="257" t="s">
        <v>1934</v>
      </c>
      <c r="E12" s="121" t="s">
        <v>1935</v>
      </c>
      <c r="F12" s="258">
        <v>221.58</v>
      </c>
      <c r="G12" s="171">
        <v>44713</v>
      </c>
      <c r="H12" s="192">
        <v>0</v>
      </c>
    </row>
    <row r="13" spans="1:8" s="233" customFormat="1" ht="15.65" customHeight="1">
      <c r="A13" s="256">
        <v>7</v>
      </c>
      <c r="B13" s="257" t="s">
        <v>1936</v>
      </c>
      <c r="C13" s="257" t="s">
        <v>1937</v>
      </c>
      <c r="D13" s="257" t="s">
        <v>1938</v>
      </c>
      <c r="E13" s="269" t="s">
        <v>1939</v>
      </c>
      <c r="F13" s="258">
        <v>550</v>
      </c>
      <c r="G13" s="171">
        <v>44713</v>
      </c>
      <c r="H13" s="192">
        <v>0</v>
      </c>
    </row>
    <row r="14" spans="1:8" s="233" customFormat="1" ht="15.65" customHeight="1">
      <c r="A14" s="256">
        <v>8</v>
      </c>
      <c r="B14" s="257" t="s">
        <v>1940</v>
      </c>
      <c r="C14" s="257" t="s">
        <v>1941</v>
      </c>
      <c r="D14" s="257" t="s">
        <v>1942</v>
      </c>
      <c r="E14" s="123" t="s">
        <v>1943</v>
      </c>
      <c r="F14" s="258">
        <v>130</v>
      </c>
      <c r="G14" s="171">
        <v>44713</v>
      </c>
      <c r="H14" s="192">
        <v>0</v>
      </c>
    </row>
    <row r="15" spans="1:8" s="233" customFormat="1" ht="15.65" customHeight="1">
      <c r="A15" s="256">
        <v>9</v>
      </c>
      <c r="B15" s="257" t="s">
        <v>1944</v>
      </c>
      <c r="C15" s="257" t="s">
        <v>1945</v>
      </c>
      <c r="D15" s="257" t="s">
        <v>1946</v>
      </c>
      <c r="E15" s="123" t="s">
        <v>1947</v>
      </c>
      <c r="F15" s="258">
        <v>199</v>
      </c>
      <c r="G15" s="171">
        <v>44713</v>
      </c>
      <c r="H15" s="192">
        <v>0</v>
      </c>
    </row>
    <row r="16" spans="1:8" s="233" customFormat="1" ht="15.65" customHeight="1">
      <c r="A16" s="256">
        <v>10</v>
      </c>
      <c r="B16" s="257" t="s">
        <v>1948</v>
      </c>
      <c r="C16" s="257" t="s">
        <v>1949</v>
      </c>
      <c r="D16" s="257" t="s">
        <v>1950</v>
      </c>
      <c r="E16" s="123" t="s">
        <v>1951</v>
      </c>
      <c r="F16" s="258">
        <v>156.80000000000001</v>
      </c>
      <c r="G16" s="171">
        <v>44713</v>
      </c>
      <c r="H16" s="192">
        <v>0</v>
      </c>
    </row>
    <row r="17" spans="1:8" s="177" customFormat="1" ht="15.65" customHeight="1">
      <c r="A17" s="270"/>
      <c r="B17" s="270"/>
      <c r="C17" s="271"/>
      <c r="D17" s="271"/>
      <c r="E17" s="260" t="s">
        <v>231</v>
      </c>
      <c r="F17" s="272">
        <f>SUM(F7:F16)</f>
        <v>2784.96</v>
      </c>
      <c r="G17" s="272">
        <f t="shared" ref="G17:H17" si="0">SUM(G7:G16)</f>
        <v>447130</v>
      </c>
      <c r="H17" s="272">
        <f t="shared" si="0"/>
        <v>0</v>
      </c>
    </row>
    <row r="18" spans="1:8" s="242" customFormat="1" ht="15.65" customHeight="1">
      <c r="A18" s="273"/>
      <c r="B18" s="273"/>
      <c r="C18" s="274"/>
      <c r="D18" s="274"/>
      <c r="E18" s="273"/>
      <c r="F18" s="275"/>
    </row>
    <row r="19" spans="1:8" s="242" customFormat="1" ht="15.65" customHeight="1">
      <c r="A19" s="273"/>
      <c r="B19" s="273"/>
      <c r="C19" s="274"/>
      <c r="D19" s="274"/>
      <c r="E19" s="273"/>
      <c r="F19" s="275"/>
    </row>
    <row r="20" spans="1:8" s="242" customFormat="1" ht="15.65" customHeight="1">
      <c r="A20" s="273"/>
      <c r="B20" s="273"/>
      <c r="C20" s="274"/>
      <c r="D20" s="274"/>
      <c r="E20" s="273"/>
      <c r="F20" s="275"/>
    </row>
    <row r="21" spans="1:8" s="242" customFormat="1" ht="15.65" customHeight="1">
      <c r="A21" s="273"/>
      <c r="B21" s="273"/>
      <c r="C21" s="274"/>
      <c r="D21" s="274"/>
      <c r="E21" s="273"/>
      <c r="F21" s="275"/>
    </row>
    <row r="22" spans="1:8" s="242" customFormat="1" ht="15.65" customHeight="1">
      <c r="A22" s="273"/>
      <c r="B22" s="273"/>
      <c r="C22" s="274"/>
      <c r="D22" s="274"/>
      <c r="E22" s="273"/>
      <c r="F22" s="275"/>
    </row>
    <row r="23" spans="1:8" s="242" customFormat="1" ht="15.65" customHeight="1">
      <c r="A23" s="273"/>
      <c r="B23" s="273"/>
      <c r="C23" s="274"/>
      <c r="D23" s="274"/>
      <c r="E23" s="273"/>
      <c r="F23" s="275"/>
    </row>
    <row r="24" spans="1:8" s="242" customFormat="1" ht="15.65" customHeight="1">
      <c r="A24" s="273"/>
      <c r="B24" s="273"/>
      <c r="C24" s="274"/>
      <c r="D24" s="274"/>
      <c r="E24" s="273"/>
      <c r="F24" s="275"/>
    </row>
    <row r="25" spans="1:8" s="242" customFormat="1" ht="15.65" customHeight="1">
      <c r="A25" s="273"/>
      <c r="B25" s="273"/>
      <c r="C25" s="274"/>
      <c r="D25" s="274"/>
      <c r="E25" s="273"/>
      <c r="F25" s="275"/>
    </row>
    <row r="26" spans="1:8" s="242" customFormat="1" ht="15.65" customHeight="1">
      <c r="A26" s="273"/>
      <c r="B26" s="273"/>
      <c r="C26" s="274"/>
      <c r="D26" s="274"/>
      <c r="E26" s="273"/>
      <c r="F26" s="275"/>
    </row>
    <row r="27" spans="1:8" s="242" customFormat="1" ht="15.65" customHeight="1">
      <c r="A27" s="273"/>
      <c r="B27" s="273"/>
      <c r="C27" s="274"/>
      <c r="D27" s="274"/>
      <c r="E27" s="273"/>
      <c r="F27" s="275"/>
    </row>
    <row r="28" spans="1:8" s="242" customFormat="1" ht="15.65" customHeight="1">
      <c r="A28" s="273"/>
      <c r="B28" s="273"/>
      <c r="C28" s="274"/>
      <c r="D28" s="274"/>
      <c r="E28" s="273"/>
      <c r="F28" s="275"/>
    </row>
    <row r="29" spans="1:8" s="242" customFormat="1" ht="15.65" customHeight="1">
      <c r="A29" s="273"/>
      <c r="B29" s="273"/>
      <c r="C29" s="274"/>
      <c r="D29" s="274"/>
      <c r="E29" s="273"/>
      <c r="F29" s="275"/>
    </row>
    <row r="30" spans="1:8" s="242" customFormat="1" ht="15.65" customHeight="1">
      <c r="A30" s="273"/>
      <c r="B30" s="273"/>
      <c r="C30" s="274"/>
      <c r="D30" s="274"/>
      <c r="E30" s="273"/>
      <c r="F30" s="275"/>
    </row>
    <row r="31" spans="1:8" s="242" customFormat="1" ht="15.65" customHeight="1">
      <c r="A31" s="273"/>
      <c r="B31" s="273"/>
      <c r="C31" s="274"/>
      <c r="D31" s="274"/>
      <c r="E31" s="273"/>
      <c r="F31" s="275"/>
    </row>
    <row r="32" spans="1:8" s="242" customFormat="1" ht="15.65" customHeight="1">
      <c r="A32" s="273"/>
      <c r="B32" s="273"/>
      <c r="C32" s="274"/>
      <c r="D32" s="274"/>
      <c r="E32" s="273"/>
      <c r="F32" s="275"/>
    </row>
    <row r="33" spans="1:6" s="242" customFormat="1" ht="15.65" customHeight="1">
      <c r="A33" s="273"/>
      <c r="B33" s="273"/>
      <c r="C33" s="274"/>
      <c r="D33" s="274"/>
      <c r="E33" s="273"/>
      <c r="F33" s="275"/>
    </row>
    <row r="34" spans="1:6" s="242" customFormat="1" ht="15.65" customHeight="1">
      <c r="A34" s="273"/>
      <c r="B34" s="273"/>
      <c r="C34" s="274"/>
      <c r="D34" s="274"/>
      <c r="E34" s="273"/>
      <c r="F34" s="275"/>
    </row>
    <row r="35" spans="1:6" s="242" customFormat="1" ht="15.65" customHeight="1">
      <c r="A35" s="273"/>
      <c r="B35" s="273"/>
      <c r="C35" s="274"/>
      <c r="D35" s="274"/>
      <c r="E35" s="273"/>
      <c r="F35" s="275"/>
    </row>
    <row r="36" spans="1:6" s="242" customFormat="1" ht="15.65" customHeight="1">
      <c r="A36" s="273"/>
      <c r="B36" s="273"/>
      <c r="C36" s="274"/>
      <c r="D36" s="274"/>
      <c r="E36" s="273"/>
      <c r="F36" s="275"/>
    </row>
    <row r="37" spans="1:6" s="242" customFormat="1" ht="15.65" customHeight="1">
      <c r="A37" s="273"/>
      <c r="B37" s="273"/>
      <c r="C37" s="274"/>
      <c r="D37" s="274"/>
      <c r="E37" s="273"/>
      <c r="F37" s="275"/>
    </row>
    <row r="38" spans="1:6" s="242" customFormat="1" ht="15.65" customHeight="1">
      <c r="A38" s="273"/>
      <c r="B38" s="273"/>
      <c r="C38" s="274"/>
      <c r="D38" s="274"/>
      <c r="E38" s="273"/>
      <c r="F38" s="275"/>
    </row>
    <row r="39" spans="1:6" s="242" customFormat="1" ht="15.65" customHeight="1">
      <c r="A39" s="273"/>
      <c r="B39" s="273"/>
      <c r="C39" s="274"/>
      <c r="D39" s="274"/>
      <c r="E39" s="273"/>
      <c r="F39" s="275"/>
    </row>
    <row r="40" spans="1:6" s="242" customFormat="1" ht="15.65" customHeight="1">
      <c r="A40" s="273"/>
      <c r="B40" s="273"/>
      <c r="C40" s="274"/>
      <c r="D40" s="274"/>
      <c r="E40" s="273"/>
      <c r="F40" s="275"/>
    </row>
    <row r="41" spans="1:6" s="242" customFormat="1" ht="15.65" customHeight="1">
      <c r="A41" s="273"/>
      <c r="B41" s="273"/>
      <c r="C41" s="274"/>
      <c r="D41" s="274"/>
      <c r="E41" s="273"/>
      <c r="F41" s="275"/>
    </row>
    <row r="42" spans="1:6" s="242" customFormat="1" ht="15.65" customHeight="1">
      <c r="A42" s="273"/>
      <c r="B42" s="273"/>
      <c r="C42" s="274"/>
      <c r="D42" s="274"/>
      <c r="E42" s="273"/>
      <c r="F42" s="275"/>
    </row>
    <row r="43" spans="1:6" s="242" customFormat="1" ht="15.65" customHeight="1">
      <c r="A43" s="273"/>
      <c r="B43" s="273"/>
      <c r="C43" s="274"/>
      <c r="D43" s="274"/>
      <c r="E43" s="273"/>
      <c r="F43" s="275"/>
    </row>
    <row r="44" spans="1:6" s="242" customFormat="1" ht="15.65" customHeight="1">
      <c r="A44" s="273"/>
      <c r="B44" s="273"/>
      <c r="C44" s="274"/>
      <c r="D44" s="274"/>
      <c r="E44" s="273"/>
      <c r="F44" s="275"/>
    </row>
    <row r="45" spans="1:6" s="242" customFormat="1" ht="15.65" customHeight="1">
      <c r="A45" s="273"/>
      <c r="B45" s="273"/>
      <c r="C45" s="274"/>
      <c r="D45" s="274"/>
      <c r="E45" s="273"/>
      <c r="F45" s="275"/>
    </row>
    <row r="46" spans="1:6" s="242" customFormat="1" ht="15.65" customHeight="1">
      <c r="A46" s="273"/>
      <c r="B46" s="273"/>
      <c r="C46" s="274"/>
      <c r="D46" s="274"/>
      <c r="E46" s="273"/>
      <c r="F46" s="275"/>
    </row>
    <row r="47" spans="1:6" s="242" customFormat="1" ht="15.65" customHeight="1">
      <c r="A47" s="273"/>
      <c r="B47" s="273"/>
      <c r="C47" s="274"/>
      <c r="D47" s="274"/>
      <c r="E47" s="273"/>
      <c r="F47" s="275"/>
    </row>
    <row r="48" spans="1:6" s="242" customFormat="1" ht="15.65" customHeight="1">
      <c r="A48" s="273"/>
      <c r="B48" s="273"/>
      <c r="C48" s="274"/>
      <c r="D48" s="274"/>
      <c r="E48" s="273"/>
      <c r="F48" s="275"/>
    </row>
    <row r="49" spans="1:6" s="242" customFormat="1" ht="15.65" customHeight="1">
      <c r="A49" s="273"/>
      <c r="B49" s="273"/>
      <c r="C49" s="274"/>
      <c r="D49" s="274"/>
      <c r="E49" s="273"/>
      <c r="F49" s="275"/>
    </row>
    <row r="50" spans="1:6" s="242" customFormat="1" ht="15.65" customHeight="1">
      <c r="A50" s="273"/>
      <c r="B50" s="273"/>
      <c r="C50" s="274"/>
      <c r="D50" s="274"/>
      <c r="E50" s="273"/>
      <c r="F50" s="275"/>
    </row>
    <row r="51" spans="1:6" s="242" customFormat="1" ht="15.65" customHeight="1">
      <c r="A51" s="273"/>
      <c r="B51" s="273"/>
      <c r="C51" s="274"/>
      <c r="D51" s="274"/>
      <c r="E51" s="273"/>
      <c r="F51" s="275"/>
    </row>
    <row r="52" spans="1:6" s="242" customFormat="1" ht="15.65" customHeight="1">
      <c r="A52" s="273"/>
      <c r="B52" s="273"/>
      <c r="C52" s="274"/>
      <c r="D52" s="274"/>
      <c r="E52" s="273"/>
      <c r="F52" s="275"/>
    </row>
    <row r="53" spans="1:6" s="242" customFormat="1" ht="15.65" customHeight="1">
      <c r="A53" s="273"/>
      <c r="B53" s="273"/>
      <c r="C53" s="274"/>
      <c r="D53" s="274"/>
      <c r="E53" s="273"/>
      <c r="F53" s="275"/>
    </row>
    <row r="54" spans="1:6" s="242" customFormat="1" ht="15.65" customHeight="1">
      <c r="A54" s="273"/>
      <c r="B54" s="273"/>
      <c r="C54" s="274"/>
      <c r="D54" s="274"/>
      <c r="E54" s="273"/>
      <c r="F54" s="275"/>
    </row>
    <row r="55" spans="1:6" s="242" customFormat="1" ht="15.65" customHeight="1">
      <c r="A55" s="273"/>
      <c r="B55" s="273"/>
      <c r="C55" s="274"/>
      <c r="D55" s="274"/>
      <c r="E55" s="273"/>
      <c r="F55" s="275"/>
    </row>
    <row r="56" spans="1:6" s="242" customFormat="1" ht="15.65" customHeight="1">
      <c r="A56" s="273"/>
      <c r="B56" s="273"/>
      <c r="C56" s="274"/>
      <c r="D56" s="274"/>
      <c r="E56" s="273"/>
      <c r="F56" s="275"/>
    </row>
    <row r="57" spans="1:6" s="242" customFormat="1" ht="15.65" customHeight="1">
      <c r="A57" s="273"/>
      <c r="B57" s="273"/>
      <c r="C57" s="274"/>
      <c r="D57" s="274"/>
      <c r="E57" s="273"/>
      <c r="F57" s="275"/>
    </row>
    <row r="58" spans="1:6" s="242" customFormat="1" ht="15.65" customHeight="1">
      <c r="A58" s="273"/>
      <c r="B58" s="273"/>
      <c r="C58" s="274"/>
      <c r="D58" s="274"/>
      <c r="E58" s="273"/>
      <c r="F58" s="275"/>
    </row>
    <row r="59" spans="1:6" s="242" customFormat="1" ht="15.65" customHeight="1">
      <c r="A59" s="273"/>
      <c r="B59" s="273"/>
      <c r="C59" s="274"/>
      <c r="D59" s="274"/>
      <c r="E59" s="273"/>
      <c r="F59" s="275"/>
    </row>
    <row r="60" spans="1:6" s="242" customFormat="1" ht="15.65" customHeight="1">
      <c r="A60" s="273"/>
      <c r="B60" s="273"/>
      <c r="C60" s="274"/>
      <c r="D60" s="274"/>
      <c r="E60" s="273"/>
      <c r="F60" s="275"/>
    </row>
    <row r="61" spans="1:6" s="242" customFormat="1" ht="15.65" customHeight="1">
      <c r="A61" s="273"/>
      <c r="B61" s="273"/>
      <c r="C61" s="274"/>
      <c r="D61" s="274"/>
      <c r="E61" s="273"/>
      <c r="F61" s="275"/>
    </row>
    <row r="62" spans="1:6" s="242" customFormat="1" ht="15.65" customHeight="1">
      <c r="A62" s="273"/>
      <c r="B62" s="273"/>
      <c r="C62" s="274"/>
      <c r="D62" s="274"/>
      <c r="E62" s="273"/>
      <c r="F62" s="275"/>
    </row>
    <row r="63" spans="1:6" s="242" customFormat="1" ht="15.65" customHeight="1">
      <c r="A63" s="273"/>
      <c r="B63" s="273"/>
      <c r="C63" s="274"/>
      <c r="D63" s="274"/>
      <c r="E63" s="273"/>
      <c r="F63" s="275"/>
    </row>
    <row r="64" spans="1:6" s="242" customFormat="1" ht="15.65" customHeight="1">
      <c r="A64" s="273"/>
      <c r="B64" s="273"/>
      <c r="C64" s="274"/>
      <c r="D64" s="274"/>
      <c r="E64" s="273"/>
      <c r="F64" s="275"/>
    </row>
    <row r="65" spans="1:6" s="242" customFormat="1" ht="15.65" customHeight="1">
      <c r="A65" s="273"/>
      <c r="B65" s="273"/>
      <c r="C65" s="274"/>
      <c r="D65" s="274"/>
      <c r="E65" s="273"/>
      <c r="F65" s="275"/>
    </row>
    <row r="66" spans="1:6" s="242" customFormat="1" ht="15.65" customHeight="1">
      <c r="A66" s="273"/>
      <c r="B66" s="273"/>
      <c r="C66" s="274"/>
      <c r="D66" s="274"/>
      <c r="E66" s="273"/>
      <c r="F66" s="275"/>
    </row>
    <row r="67" spans="1:6" s="242" customFormat="1" ht="15.65" customHeight="1">
      <c r="A67" s="273"/>
      <c r="B67" s="273"/>
      <c r="C67" s="274"/>
      <c r="D67" s="274"/>
      <c r="E67" s="273"/>
      <c r="F67" s="275"/>
    </row>
    <row r="68" spans="1:6" s="242" customFormat="1" ht="15.65" customHeight="1">
      <c r="A68" s="273"/>
      <c r="B68" s="273"/>
      <c r="C68" s="274"/>
      <c r="D68" s="274"/>
      <c r="E68" s="273"/>
      <c r="F68" s="275"/>
    </row>
    <row r="69" spans="1:6" s="242" customFormat="1" ht="15.65" customHeight="1">
      <c r="A69" s="273"/>
      <c r="B69" s="273"/>
      <c r="C69" s="274"/>
      <c r="D69" s="274"/>
      <c r="E69" s="273"/>
      <c r="F69" s="275"/>
    </row>
    <row r="70" spans="1:6" s="242" customFormat="1" ht="15.65" customHeight="1">
      <c r="A70" s="273"/>
      <c r="B70" s="273"/>
      <c r="C70" s="274"/>
      <c r="D70" s="274"/>
      <c r="E70" s="273"/>
      <c r="F70" s="275"/>
    </row>
    <row r="71" spans="1:6" s="242" customFormat="1" ht="15.65" customHeight="1">
      <c r="A71" s="273"/>
      <c r="B71" s="273"/>
      <c r="C71" s="274"/>
      <c r="D71" s="274"/>
      <c r="E71" s="273"/>
      <c r="F71" s="275"/>
    </row>
    <row r="72" spans="1:6" s="242" customFormat="1" ht="15.65" customHeight="1">
      <c r="A72" s="273"/>
      <c r="B72" s="273"/>
      <c r="C72" s="274"/>
      <c r="D72" s="274"/>
      <c r="E72" s="273"/>
      <c r="F72" s="275"/>
    </row>
    <row r="73" spans="1:6" s="242" customFormat="1" ht="15.65" customHeight="1">
      <c r="A73" s="273"/>
      <c r="B73" s="273"/>
      <c r="C73" s="274"/>
      <c r="D73" s="274"/>
      <c r="E73" s="273"/>
      <c r="F73" s="275"/>
    </row>
    <row r="74" spans="1:6" s="242" customFormat="1" ht="15.65" customHeight="1">
      <c r="A74" s="273"/>
      <c r="B74" s="273"/>
      <c r="C74" s="274"/>
      <c r="D74" s="274"/>
      <c r="E74" s="273"/>
      <c r="F74" s="275"/>
    </row>
    <row r="75" spans="1:6" s="242" customFormat="1" ht="15.65" customHeight="1">
      <c r="A75" s="273"/>
      <c r="B75" s="273"/>
      <c r="C75" s="274"/>
      <c r="D75" s="274"/>
      <c r="E75" s="273"/>
      <c r="F75" s="275"/>
    </row>
    <row r="76" spans="1:6" s="242" customFormat="1" ht="15.65" customHeight="1">
      <c r="A76" s="273"/>
      <c r="B76" s="273"/>
      <c r="C76" s="274"/>
      <c r="D76" s="274"/>
      <c r="E76" s="273"/>
      <c r="F76" s="275"/>
    </row>
    <row r="77" spans="1:6" s="242" customFormat="1" ht="15.65" customHeight="1">
      <c r="A77" s="273"/>
      <c r="B77" s="273"/>
      <c r="C77" s="274"/>
      <c r="D77" s="274"/>
      <c r="E77" s="273"/>
      <c r="F77" s="275"/>
    </row>
    <row r="78" spans="1:6" s="242" customFormat="1" ht="15.65" customHeight="1">
      <c r="A78" s="273"/>
      <c r="B78" s="273"/>
      <c r="C78" s="274"/>
      <c r="D78" s="274"/>
      <c r="E78" s="273"/>
      <c r="F78" s="275"/>
    </row>
    <row r="79" spans="1:6" s="242" customFormat="1" ht="15.65" customHeight="1">
      <c r="A79" s="273"/>
      <c r="B79" s="273"/>
      <c r="C79" s="274"/>
      <c r="D79" s="274"/>
      <c r="E79" s="273"/>
      <c r="F79" s="275"/>
    </row>
    <row r="80" spans="1:6" s="242" customFormat="1" ht="15.65" customHeight="1">
      <c r="A80" s="273"/>
      <c r="B80" s="273"/>
      <c r="C80" s="274"/>
      <c r="D80" s="274"/>
      <c r="E80" s="273"/>
      <c r="F80" s="275"/>
    </row>
    <row r="81" spans="1:6" s="242" customFormat="1" ht="15.65" customHeight="1">
      <c r="A81" s="273"/>
      <c r="B81" s="273"/>
      <c r="C81" s="274"/>
      <c r="D81" s="274"/>
      <c r="E81" s="273"/>
      <c r="F81" s="275"/>
    </row>
    <row r="82" spans="1:6" s="242" customFormat="1" ht="15.65" customHeight="1">
      <c r="A82" s="273"/>
      <c r="B82" s="273"/>
      <c r="C82" s="274"/>
      <c r="D82" s="274"/>
      <c r="E82" s="273"/>
      <c r="F82" s="275"/>
    </row>
    <row r="83" spans="1:6" s="242" customFormat="1" ht="15.65" customHeight="1">
      <c r="A83" s="273"/>
      <c r="B83" s="273"/>
      <c r="C83" s="274"/>
      <c r="D83" s="274"/>
      <c r="E83" s="273"/>
      <c r="F83" s="275"/>
    </row>
    <row r="84" spans="1:6" s="242" customFormat="1" ht="15.65" customHeight="1">
      <c r="A84" s="273"/>
      <c r="B84" s="273"/>
      <c r="C84" s="274"/>
      <c r="D84" s="274"/>
      <c r="E84" s="273"/>
      <c r="F84" s="275"/>
    </row>
    <row r="85" spans="1:6" s="242" customFormat="1" ht="15.65" customHeight="1">
      <c r="A85" s="273"/>
      <c r="B85" s="273"/>
      <c r="C85" s="274"/>
      <c r="D85" s="274"/>
      <c r="E85" s="273"/>
      <c r="F85" s="275"/>
    </row>
    <row r="86" spans="1:6" s="242" customFormat="1" ht="15.65" customHeight="1">
      <c r="A86" s="273"/>
      <c r="B86" s="273"/>
      <c r="C86" s="274"/>
      <c r="D86" s="274"/>
      <c r="E86" s="273"/>
      <c r="F86" s="275"/>
    </row>
    <row r="87" spans="1:6" s="242" customFormat="1" ht="15.65" customHeight="1">
      <c r="A87" s="273"/>
      <c r="B87" s="273"/>
      <c r="C87" s="274"/>
      <c r="D87" s="274"/>
      <c r="E87" s="273"/>
      <c r="F87" s="275"/>
    </row>
    <row r="88" spans="1:6" s="242" customFormat="1" ht="15.65" customHeight="1">
      <c r="A88" s="273"/>
      <c r="B88" s="273"/>
      <c r="C88" s="274"/>
      <c r="D88" s="274"/>
      <c r="E88" s="273"/>
      <c r="F88" s="275"/>
    </row>
    <row r="89" spans="1:6" s="242" customFormat="1" ht="15.65" customHeight="1">
      <c r="A89" s="273"/>
      <c r="B89" s="273"/>
      <c r="C89" s="274"/>
      <c r="D89" s="274"/>
      <c r="E89" s="273"/>
      <c r="F89" s="275"/>
    </row>
    <row r="90" spans="1:6" s="242" customFormat="1" ht="15.65" customHeight="1">
      <c r="A90" s="273"/>
      <c r="B90" s="273"/>
      <c r="C90" s="274"/>
      <c r="D90" s="274"/>
      <c r="E90" s="273"/>
      <c r="F90" s="275"/>
    </row>
    <row r="91" spans="1:6" s="242" customFormat="1" ht="15.65" customHeight="1">
      <c r="A91" s="273"/>
      <c r="B91" s="273"/>
      <c r="C91" s="274"/>
      <c r="D91" s="274"/>
      <c r="E91" s="273"/>
      <c r="F91" s="275"/>
    </row>
    <row r="92" spans="1:6" s="242" customFormat="1" ht="15.65" customHeight="1">
      <c r="A92" s="273"/>
      <c r="B92" s="273"/>
      <c r="C92" s="274"/>
      <c r="D92" s="274"/>
      <c r="E92" s="273"/>
      <c r="F92" s="275"/>
    </row>
    <row r="93" spans="1:6" s="242" customFormat="1" ht="15.65" customHeight="1">
      <c r="A93" s="273"/>
      <c r="B93" s="273"/>
      <c r="C93" s="274"/>
      <c r="D93" s="274"/>
      <c r="E93" s="273"/>
      <c r="F93" s="275"/>
    </row>
  </sheetData>
  <customSheetViews>
    <customSheetView guid="{0B6FAD62-43BD-4EC8-9980-3120FC41C2BF}" showGridLines="0" fitToPage="1" hiddenColumns="1">
      <selection activeCell="E11" sqref="E11"/>
      <pageMargins left="0.7" right="0.7" top="0.75" bottom="0.75" header="0.3" footer="0.3"/>
      <pageSetup scale="78" fitToWidth="0" orientation="landscape" horizontalDpi="4294967293" verticalDpi="4294967293" r:id="rId1"/>
    </customSheetView>
    <customSheetView guid="{57AB6574-63F2-40B5-BA02-4B403D8BA163}" showPageBreaks="1" showGridLines="0" fitToPage="1" printArea="1" hiddenColumns="1">
      <selection activeCell="E11" sqref="E11"/>
      <pageMargins left="0.7" right="0.7" top="0.75" bottom="0.75" header="0.3" footer="0.3"/>
      <pageSetup scale="78" fitToWidth="0" orientation="landscape" horizontalDpi="4294967293" verticalDpi="4294967293" r:id="rId2"/>
    </customSheetView>
  </customSheetViews>
  <mergeCells count="2">
    <mergeCell ref="G4:G5"/>
    <mergeCell ref="A3:H3"/>
  </mergeCells>
  <pageMargins left="0.7" right="0.7" top="0.75" bottom="0.75" header="0.3" footer="0.3"/>
  <pageSetup scale="78" fitToWidth="0" orientation="landscape" horizontalDpi="4294967293" verticalDpi="4294967293"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H64"/>
  <sheetViews>
    <sheetView showGridLines="0" topLeftCell="B1" zoomScaleNormal="100" workbookViewId="0">
      <selection activeCell="E35" sqref="E35"/>
    </sheetView>
  </sheetViews>
  <sheetFormatPr defaultColWidth="8.90625" defaultRowHeight="13"/>
  <cols>
    <col min="1" max="1" width="17.1796875" style="250" hidden="1" customWidth="1"/>
    <col min="2" max="2" width="17.1796875" style="250" customWidth="1"/>
    <col min="3" max="3" width="37" style="251" customWidth="1"/>
    <col min="4" max="4" width="6.81640625" style="251" hidden="1" customWidth="1"/>
    <col min="5" max="5" width="69" style="250" bestFit="1" customWidth="1"/>
    <col min="6" max="6" width="26.36328125" style="252" customWidth="1"/>
    <col min="7" max="7" width="18.08984375" style="250" hidden="1" customWidth="1"/>
    <col min="8" max="8" width="21.54296875" style="104" customWidth="1"/>
    <col min="9" max="16384" width="8.90625" style="104"/>
  </cols>
  <sheetData>
    <row r="1" spans="1:8">
      <c r="B1" s="276" t="s">
        <v>3152</v>
      </c>
    </row>
    <row r="2" spans="1:8">
      <c r="B2" s="276" t="s">
        <v>1952</v>
      </c>
    </row>
    <row r="3" spans="1:8" ht="25.75" customHeight="1">
      <c r="A3" s="277"/>
      <c r="B3" s="486" t="s">
        <v>3171</v>
      </c>
      <c r="C3" s="487"/>
      <c r="D3" s="487"/>
      <c r="E3" s="487"/>
      <c r="F3" s="487"/>
      <c r="G3" s="487"/>
      <c r="H3" s="488"/>
    </row>
    <row r="4" spans="1:8">
      <c r="A4" s="278"/>
      <c r="B4" s="138"/>
      <c r="C4" s="266"/>
      <c r="D4" s="267"/>
      <c r="E4" s="138"/>
      <c r="F4" s="268"/>
      <c r="G4" s="489" t="s">
        <v>7</v>
      </c>
      <c r="H4" s="237"/>
    </row>
    <row r="5" spans="1:8">
      <c r="A5" s="278" t="s">
        <v>4</v>
      </c>
      <c r="B5" s="253" t="s">
        <v>4</v>
      </c>
      <c r="C5" s="141" t="s">
        <v>9</v>
      </c>
      <c r="D5" s="108" t="s">
        <v>10</v>
      </c>
      <c r="E5" s="253" t="s">
        <v>1</v>
      </c>
      <c r="F5" s="239" t="s">
        <v>3175</v>
      </c>
      <c r="G5" s="510"/>
      <c r="H5" s="109" t="s">
        <v>3186</v>
      </c>
    </row>
    <row r="6" spans="1:8">
      <c r="A6" s="278"/>
      <c r="B6" s="111"/>
      <c r="C6" s="254"/>
      <c r="D6" s="255"/>
      <c r="E6" s="111"/>
      <c r="F6" s="111" t="s">
        <v>3170</v>
      </c>
      <c r="G6" s="111"/>
      <c r="H6" s="111" t="s">
        <v>3170</v>
      </c>
    </row>
    <row r="7" spans="1:8" s="233" customFormat="1" ht="20.149999999999999" customHeight="1">
      <c r="A7" s="123" t="s">
        <v>1953</v>
      </c>
      <c r="B7" s="123">
        <v>1</v>
      </c>
      <c r="C7" s="279" t="s">
        <v>1954</v>
      </c>
      <c r="D7" s="279" t="s">
        <v>1955</v>
      </c>
      <c r="E7" s="169" t="s">
        <v>1956</v>
      </c>
      <c r="F7" s="170">
        <v>385.18</v>
      </c>
      <c r="G7" s="171">
        <v>44713</v>
      </c>
      <c r="H7" s="192">
        <v>0</v>
      </c>
    </row>
    <row r="8" spans="1:8" s="233" customFormat="1" ht="20.149999999999999" customHeight="1">
      <c r="A8" s="123" t="s">
        <v>1957</v>
      </c>
      <c r="B8" s="123">
        <v>2</v>
      </c>
      <c r="C8" s="280" t="s">
        <v>1954</v>
      </c>
      <c r="D8" s="280" t="s">
        <v>1955</v>
      </c>
      <c r="E8" s="121" t="s">
        <v>1958</v>
      </c>
      <c r="F8" s="167">
        <v>411.6</v>
      </c>
      <c r="G8" s="171">
        <v>44713</v>
      </c>
      <c r="H8" s="192">
        <v>0</v>
      </c>
    </row>
    <row r="9" spans="1:8" s="233" customFormat="1" ht="20.149999999999999" customHeight="1">
      <c r="A9" s="123" t="s">
        <v>1959</v>
      </c>
      <c r="B9" s="123">
        <v>3</v>
      </c>
      <c r="C9" s="280" t="s">
        <v>770</v>
      </c>
      <c r="D9" s="280" t="s">
        <v>109</v>
      </c>
      <c r="E9" s="121" t="s">
        <v>1960</v>
      </c>
      <c r="F9" s="167">
        <v>149.49</v>
      </c>
      <c r="G9" s="171">
        <v>44713</v>
      </c>
      <c r="H9" s="192">
        <v>0</v>
      </c>
    </row>
    <row r="10" spans="1:8" s="233" customFormat="1" ht="20.149999999999999" customHeight="1">
      <c r="A10" s="123" t="s">
        <v>1961</v>
      </c>
      <c r="B10" s="123">
        <v>4</v>
      </c>
      <c r="C10" s="280" t="s">
        <v>1962</v>
      </c>
      <c r="D10" s="280" t="s">
        <v>1963</v>
      </c>
      <c r="E10" s="121" t="s">
        <v>1964</v>
      </c>
      <c r="F10" s="167">
        <v>416.2</v>
      </c>
      <c r="G10" s="171">
        <v>44713</v>
      </c>
      <c r="H10" s="192">
        <v>0</v>
      </c>
    </row>
    <row r="11" spans="1:8" s="203" customFormat="1">
      <c r="A11" s="143" t="s">
        <v>1965</v>
      </c>
      <c r="B11" s="123">
        <v>5</v>
      </c>
      <c r="C11" s="148" t="s">
        <v>1966</v>
      </c>
      <c r="D11" s="148" t="s">
        <v>946</v>
      </c>
      <c r="E11" s="149" t="s">
        <v>1967</v>
      </c>
      <c r="F11" s="150">
        <v>366.8</v>
      </c>
      <c r="G11" s="173">
        <v>44713</v>
      </c>
      <c r="H11" s="192">
        <v>0</v>
      </c>
    </row>
    <row r="12" spans="1:8" s="233" customFormat="1" ht="20.149999999999999" customHeight="1">
      <c r="A12" s="123" t="s">
        <v>1968</v>
      </c>
      <c r="B12" s="123">
        <v>6</v>
      </c>
      <c r="C12" s="280" t="s">
        <v>1010</v>
      </c>
      <c r="D12" s="280" t="s">
        <v>991</v>
      </c>
      <c r="E12" s="121" t="s">
        <v>1969</v>
      </c>
      <c r="F12" s="167">
        <v>577.91999999999996</v>
      </c>
      <c r="G12" s="171">
        <v>44713</v>
      </c>
      <c r="H12" s="192">
        <v>0</v>
      </c>
    </row>
    <row r="13" spans="1:8" s="233" customFormat="1">
      <c r="A13" s="123" t="s">
        <v>1970</v>
      </c>
      <c r="B13" s="123">
        <v>7</v>
      </c>
      <c r="C13" s="259" t="s">
        <v>1971</v>
      </c>
      <c r="D13" s="259" t="s">
        <v>1972</v>
      </c>
      <c r="E13" s="123" t="s">
        <v>1973</v>
      </c>
      <c r="F13" s="192">
        <v>579.04</v>
      </c>
      <c r="G13" s="171">
        <v>44713</v>
      </c>
      <c r="H13" s="192">
        <v>0</v>
      </c>
    </row>
    <row r="14" spans="1:8" s="233" customFormat="1">
      <c r="A14" s="123" t="s">
        <v>1974</v>
      </c>
      <c r="B14" s="123">
        <v>8</v>
      </c>
      <c r="C14" s="259" t="s">
        <v>726</v>
      </c>
      <c r="D14" s="259" t="s">
        <v>680</v>
      </c>
      <c r="E14" s="123" t="s">
        <v>1975</v>
      </c>
      <c r="F14" s="192">
        <v>1247.46</v>
      </c>
      <c r="G14" s="171">
        <v>44713</v>
      </c>
      <c r="H14" s="192">
        <v>0</v>
      </c>
    </row>
    <row r="15" spans="1:8" s="233" customFormat="1">
      <c r="A15" s="123" t="s">
        <v>1976</v>
      </c>
      <c r="B15" s="123">
        <v>9</v>
      </c>
      <c r="C15" s="120" t="s">
        <v>774</v>
      </c>
      <c r="D15" s="120" t="s">
        <v>682</v>
      </c>
      <c r="E15" s="121" t="s">
        <v>1977</v>
      </c>
      <c r="F15" s="167">
        <v>756</v>
      </c>
      <c r="G15" s="171">
        <v>44713</v>
      </c>
      <c r="H15" s="192">
        <v>0</v>
      </c>
    </row>
    <row r="16" spans="1:8" s="233" customFormat="1">
      <c r="A16" s="123" t="s">
        <v>1978</v>
      </c>
      <c r="B16" s="123">
        <v>10</v>
      </c>
      <c r="C16" s="120" t="s">
        <v>774</v>
      </c>
      <c r="D16" s="120" t="s">
        <v>682</v>
      </c>
      <c r="E16" s="121" t="s">
        <v>1979</v>
      </c>
      <c r="F16" s="167">
        <v>504</v>
      </c>
      <c r="G16" s="171">
        <v>44713</v>
      </c>
      <c r="H16" s="192">
        <v>0</v>
      </c>
    </row>
    <row r="17" spans="1:8" s="233" customFormat="1">
      <c r="A17" s="123" t="s">
        <v>1980</v>
      </c>
      <c r="B17" s="123">
        <v>11</v>
      </c>
      <c r="C17" s="259" t="s">
        <v>1981</v>
      </c>
      <c r="D17" s="259" t="s">
        <v>562</v>
      </c>
      <c r="E17" s="123" t="s">
        <v>1982</v>
      </c>
      <c r="F17" s="192">
        <v>1292.26</v>
      </c>
      <c r="G17" s="171">
        <v>44713</v>
      </c>
      <c r="H17" s="192">
        <v>0</v>
      </c>
    </row>
    <row r="18" spans="1:8" s="233" customFormat="1">
      <c r="A18" s="123" t="s">
        <v>1983</v>
      </c>
      <c r="B18" s="123">
        <v>12</v>
      </c>
      <c r="C18" s="259" t="s">
        <v>730</v>
      </c>
      <c r="D18" s="259" t="s">
        <v>502</v>
      </c>
      <c r="E18" s="123" t="s">
        <v>1984</v>
      </c>
      <c r="F18" s="192">
        <v>1254.4000000000001</v>
      </c>
      <c r="G18" s="171">
        <v>44713</v>
      </c>
      <c r="H18" s="192">
        <v>0</v>
      </c>
    </row>
    <row r="19" spans="1:8" s="233" customFormat="1">
      <c r="A19" s="123" t="s">
        <v>1985</v>
      </c>
      <c r="B19" s="123">
        <v>13</v>
      </c>
      <c r="C19" s="259" t="s">
        <v>770</v>
      </c>
      <c r="D19" s="259" t="s">
        <v>109</v>
      </c>
      <c r="E19" s="123" t="s">
        <v>1986</v>
      </c>
      <c r="F19" s="192">
        <v>366.2</v>
      </c>
      <c r="G19" s="171">
        <v>44713</v>
      </c>
      <c r="H19" s="192">
        <v>0</v>
      </c>
    </row>
    <row r="20" spans="1:8" s="233" customFormat="1">
      <c r="A20" s="123" t="s">
        <v>1987</v>
      </c>
      <c r="B20" s="123">
        <v>14</v>
      </c>
      <c r="C20" s="259" t="s">
        <v>770</v>
      </c>
      <c r="D20" s="259" t="s">
        <v>109</v>
      </c>
      <c r="E20" s="123" t="s">
        <v>1988</v>
      </c>
      <c r="F20" s="192">
        <v>1006.22</v>
      </c>
      <c r="G20" s="171">
        <v>44713</v>
      </c>
      <c r="H20" s="192">
        <v>0</v>
      </c>
    </row>
    <row r="21" spans="1:8" s="233" customFormat="1">
      <c r="A21" s="123" t="s">
        <v>1989</v>
      </c>
      <c r="B21" s="123">
        <v>15</v>
      </c>
      <c r="C21" s="259" t="s">
        <v>770</v>
      </c>
      <c r="D21" s="259" t="s">
        <v>109</v>
      </c>
      <c r="E21" s="123" t="s">
        <v>1990</v>
      </c>
      <c r="F21" s="192">
        <v>158.75</v>
      </c>
      <c r="G21" s="171">
        <v>44713</v>
      </c>
      <c r="H21" s="192">
        <v>0</v>
      </c>
    </row>
    <row r="22" spans="1:8" s="233" customFormat="1">
      <c r="A22" s="123" t="s">
        <v>1991</v>
      </c>
      <c r="B22" s="123">
        <v>16</v>
      </c>
      <c r="C22" s="259" t="s">
        <v>730</v>
      </c>
      <c r="D22" s="259" t="s">
        <v>502</v>
      </c>
      <c r="E22" s="123" t="s">
        <v>1992</v>
      </c>
      <c r="F22" s="192">
        <v>219.9</v>
      </c>
      <c r="G22" s="171">
        <v>44713</v>
      </c>
      <c r="H22" s="192">
        <v>0</v>
      </c>
    </row>
    <row r="23" spans="1:8" s="233" customFormat="1">
      <c r="A23" s="123" t="s">
        <v>1993</v>
      </c>
      <c r="B23" s="123">
        <v>17</v>
      </c>
      <c r="C23" s="259" t="s">
        <v>1994</v>
      </c>
      <c r="D23" s="259" t="s">
        <v>1995</v>
      </c>
      <c r="E23" s="123" t="s">
        <v>1996</v>
      </c>
      <c r="F23" s="192">
        <v>346.4</v>
      </c>
      <c r="G23" s="171">
        <v>44713</v>
      </c>
      <c r="H23" s="192">
        <v>0</v>
      </c>
    </row>
    <row r="24" spans="1:8" s="233" customFormat="1">
      <c r="A24" s="123" t="s">
        <v>1997</v>
      </c>
      <c r="B24" s="123">
        <v>18</v>
      </c>
      <c r="C24" s="259" t="s">
        <v>1966</v>
      </c>
      <c r="D24" s="259" t="s">
        <v>946</v>
      </c>
      <c r="E24" s="123" t="s">
        <v>1998</v>
      </c>
      <c r="F24" s="192">
        <v>44.8</v>
      </c>
      <c r="G24" s="171">
        <v>44713</v>
      </c>
      <c r="H24" s="192">
        <v>0</v>
      </c>
    </row>
    <row r="25" spans="1:8" s="233" customFormat="1">
      <c r="A25" s="123" t="s">
        <v>1999</v>
      </c>
      <c r="B25" s="123">
        <v>19</v>
      </c>
      <c r="C25" s="259" t="s">
        <v>770</v>
      </c>
      <c r="D25" s="259" t="s">
        <v>109</v>
      </c>
      <c r="E25" s="123" t="s">
        <v>2000</v>
      </c>
      <c r="F25" s="192">
        <v>413.46</v>
      </c>
      <c r="G25" s="171">
        <v>44713</v>
      </c>
      <c r="H25" s="192">
        <v>0</v>
      </c>
    </row>
    <row r="26" spans="1:8" s="233" customFormat="1">
      <c r="A26" s="123" t="s">
        <v>2001</v>
      </c>
      <c r="B26" s="123">
        <v>20</v>
      </c>
      <c r="C26" s="259" t="s">
        <v>2002</v>
      </c>
      <c r="D26" s="259" t="s">
        <v>1034</v>
      </c>
      <c r="E26" s="123" t="s">
        <v>2003</v>
      </c>
      <c r="F26" s="192">
        <v>5306.22</v>
      </c>
      <c r="G26" s="171">
        <v>44713</v>
      </c>
      <c r="H26" s="192">
        <v>0</v>
      </c>
    </row>
    <row r="27" spans="1:8" s="233" customFormat="1">
      <c r="A27" s="233" t="s">
        <v>2004</v>
      </c>
      <c r="B27" s="123">
        <v>21</v>
      </c>
      <c r="C27" s="214" t="s">
        <v>770</v>
      </c>
      <c r="D27" s="214" t="s">
        <v>109</v>
      </c>
      <c r="E27" s="233" t="s">
        <v>2005</v>
      </c>
      <c r="F27" s="197">
        <v>192.29</v>
      </c>
      <c r="G27" s="171">
        <v>44713</v>
      </c>
      <c r="H27" s="192">
        <v>0</v>
      </c>
    </row>
    <row r="28" spans="1:8" s="233" customFormat="1">
      <c r="A28" s="123" t="s">
        <v>2006</v>
      </c>
      <c r="B28" s="123">
        <v>22</v>
      </c>
      <c r="C28" s="259" t="s">
        <v>1962</v>
      </c>
      <c r="D28" s="259" t="s">
        <v>1963</v>
      </c>
      <c r="E28" s="123" t="s">
        <v>2007</v>
      </c>
      <c r="F28" s="192">
        <v>13.87</v>
      </c>
      <c r="G28" s="171">
        <v>44713</v>
      </c>
      <c r="H28" s="192">
        <v>0</v>
      </c>
    </row>
    <row r="29" spans="1:8" s="233" customFormat="1">
      <c r="A29" s="123" t="s">
        <v>2008</v>
      </c>
      <c r="B29" s="123">
        <v>23</v>
      </c>
      <c r="C29" s="259" t="s">
        <v>796</v>
      </c>
      <c r="D29" s="259" t="s">
        <v>797</v>
      </c>
      <c r="E29" s="123" t="s">
        <v>2009</v>
      </c>
      <c r="F29" s="192">
        <v>254.29</v>
      </c>
      <c r="G29" s="171">
        <v>44713</v>
      </c>
      <c r="H29" s="192">
        <v>0</v>
      </c>
    </row>
    <row r="30" spans="1:8" s="233" customFormat="1">
      <c r="A30" s="123" t="s">
        <v>2010</v>
      </c>
      <c r="B30" s="123">
        <v>24</v>
      </c>
      <c r="C30" s="259" t="s">
        <v>2011</v>
      </c>
      <c r="D30" s="259" t="s">
        <v>562</v>
      </c>
      <c r="E30" s="123" t="s">
        <v>2012</v>
      </c>
      <c r="F30" s="192">
        <v>745.48</v>
      </c>
      <c r="G30" s="171">
        <v>44713</v>
      </c>
      <c r="H30" s="192">
        <v>0</v>
      </c>
    </row>
    <row r="31" spans="1:8" s="366" customFormat="1">
      <c r="A31" s="281" t="s">
        <v>2013</v>
      </c>
      <c r="B31" s="281">
        <v>25</v>
      </c>
      <c r="C31" s="443" t="s">
        <v>728</v>
      </c>
      <c r="D31" s="443" t="s">
        <v>677</v>
      </c>
      <c r="E31" s="281" t="s">
        <v>2014</v>
      </c>
      <c r="F31" s="364">
        <v>2116.8000000000002</v>
      </c>
      <c r="G31" s="195">
        <v>44713</v>
      </c>
      <c r="H31" s="364">
        <v>0</v>
      </c>
    </row>
    <row r="32" spans="1:8" s="366" customFormat="1">
      <c r="A32" s="281" t="s">
        <v>2015</v>
      </c>
      <c r="B32" s="281">
        <v>26</v>
      </c>
      <c r="C32" s="443" t="s">
        <v>728</v>
      </c>
      <c r="D32" s="443" t="s">
        <v>677</v>
      </c>
      <c r="E32" s="281" t="s">
        <v>2016</v>
      </c>
      <c r="F32" s="364">
        <v>1345.6</v>
      </c>
      <c r="G32" s="195">
        <v>44713</v>
      </c>
      <c r="H32" s="364">
        <v>0</v>
      </c>
    </row>
    <row r="33" spans="1:8" s="366" customFormat="1">
      <c r="A33" s="281" t="s">
        <v>2017</v>
      </c>
      <c r="B33" s="281">
        <v>27</v>
      </c>
      <c r="C33" s="443" t="s">
        <v>728</v>
      </c>
      <c r="D33" s="443" t="s">
        <v>677</v>
      </c>
      <c r="E33" s="281" t="s">
        <v>2016</v>
      </c>
      <c r="F33" s="364">
        <v>7918.4</v>
      </c>
      <c r="G33" s="195">
        <v>44713</v>
      </c>
      <c r="H33" s="364">
        <v>0</v>
      </c>
    </row>
    <row r="34" spans="1:8" s="233" customFormat="1">
      <c r="A34" s="123" t="s">
        <v>2018</v>
      </c>
      <c r="B34" s="123">
        <v>28</v>
      </c>
      <c r="C34" s="259" t="s">
        <v>2019</v>
      </c>
      <c r="D34" s="259" t="s">
        <v>1037</v>
      </c>
      <c r="E34" s="123" t="s">
        <v>2020</v>
      </c>
      <c r="F34" s="192">
        <v>1820</v>
      </c>
      <c r="G34" s="171">
        <v>44713</v>
      </c>
      <c r="H34" s="192">
        <v>0</v>
      </c>
    </row>
    <row r="35" spans="1:8" s="233" customFormat="1">
      <c r="A35" s="123" t="s">
        <v>2021</v>
      </c>
      <c r="B35" s="123">
        <v>29</v>
      </c>
      <c r="C35" s="259" t="s">
        <v>728</v>
      </c>
      <c r="D35" s="259" t="s">
        <v>677</v>
      </c>
      <c r="E35" s="123" t="s">
        <v>2022</v>
      </c>
      <c r="F35" s="192">
        <v>1293.5999999999999</v>
      </c>
      <c r="G35" s="171">
        <v>44713</v>
      </c>
      <c r="H35" s="192">
        <v>0</v>
      </c>
    </row>
    <row r="36" spans="1:8" s="233" customFormat="1">
      <c r="A36" s="123" t="s">
        <v>2023</v>
      </c>
      <c r="B36" s="123">
        <v>30</v>
      </c>
      <c r="C36" s="259" t="s">
        <v>728</v>
      </c>
      <c r="D36" s="259" t="s">
        <v>677</v>
      </c>
      <c r="E36" s="123" t="s">
        <v>2024</v>
      </c>
      <c r="F36" s="192">
        <v>2116.8000000000002</v>
      </c>
      <c r="G36" s="171">
        <v>44713</v>
      </c>
      <c r="H36" s="192">
        <v>0</v>
      </c>
    </row>
    <row r="37" spans="1:8" s="233" customFormat="1">
      <c r="A37" s="123" t="s">
        <v>2025</v>
      </c>
      <c r="B37" s="123">
        <v>31</v>
      </c>
      <c r="C37" s="259" t="s">
        <v>728</v>
      </c>
      <c r="D37" s="259" t="s">
        <v>677</v>
      </c>
      <c r="E37" s="123" t="s">
        <v>2026</v>
      </c>
      <c r="F37" s="192">
        <v>795</v>
      </c>
      <c r="G37" s="171">
        <v>44713</v>
      </c>
      <c r="H37" s="192">
        <v>0</v>
      </c>
    </row>
    <row r="38" spans="1:8" s="233" customFormat="1">
      <c r="A38" s="123" t="s">
        <v>2027</v>
      </c>
      <c r="B38" s="123">
        <v>32</v>
      </c>
      <c r="C38" s="259" t="s">
        <v>2028</v>
      </c>
      <c r="D38" s="259" t="s">
        <v>2029</v>
      </c>
      <c r="E38" s="123" t="s">
        <v>2030</v>
      </c>
      <c r="F38" s="192">
        <v>67.47</v>
      </c>
      <c r="G38" s="171">
        <v>44713</v>
      </c>
      <c r="H38" s="192">
        <v>0</v>
      </c>
    </row>
    <row r="39" spans="1:8" s="233" customFormat="1">
      <c r="A39" s="123" t="s">
        <v>2031</v>
      </c>
      <c r="B39" s="123">
        <v>33</v>
      </c>
      <c r="C39" s="123" t="s">
        <v>2032</v>
      </c>
      <c r="D39" s="123" t="s">
        <v>534</v>
      </c>
      <c r="E39" s="123" t="s">
        <v>2033</v>
      </c>
      <c r="F39" s="192">
        <v>659.68</v>
      </c>
      <c r="G39" s="171">
        <v>44713</v>
      </c>
      <c r="H39" s="192">
        <v>0</v>
      </c>
    </row>
    <row r="40" spans="1:8" s="233" customFormat="1">
      <c r="A40" s="123" t="s">
        <v>2034</v>
      </c>
      <c r="B40" s="123">
        <v>34</v>
      </c>
      <c r="C40" s="259" t="s">
        <v>382</v>
      </c>
      <c r="D40" s="259" t="s">
        <v>476</v>
      </c>
      <c r="E40" s="123" t="s">
        <v>2035</v>
      </c>
      <c r="F40" s="192">
        <v>296.02</v>
      </c>
      <c r="G40" s="171">
        <v>44713</v>
      </c>
      <c r="H40" s="192">
        <v>0</v>
      </c>
    </row>
    <row r="41" spans="1:8" s="233" customFormat="1">
      <c r="A41" s="123" t="s">
        <v>2036</v>
      </c>
      <c r="B41" s="123">
        <v>35</v>
      </c>
      <c r="C41" s="259" t="s">
        <v>2037</v>
      </c>
      <c r="D41" s="259" t="s">
        <v>1615</v>
      </c>
      <c r="E41" s="123" t="s">
        <v>2038</v>
      </c>
      <c r="F41" s="192">
        <v>504</v>
      </c>
      <c r="G41" s="171">
        <v>44713</v>
      </c>
      <c r="H41" s="192">
        <v>0</v>
      </c>
    </row>
    <row r="42" spans="1:8" s="233" customFormat="1">
      <c r="A42" s="123" t="s">
        <v>2039</v>
      </c>
      <c r="B42" s="123">
        <v>36</v>
      </c>
      <c r="C42" s="259" t="s">
        <v>2040</v>
      </c>
      <c r="D42" s="259" t="s">
        <v>490</v>
      </c>
      <c r="E42" s="123" t="s">
        <v>2041</v>
      </c>
      <c r="F42" s="192">
        <v>456.38</v>
      </c>
      <c r="G42" s="171">
        <v>44713</v>
      </c>
      <c r="H42" s="192">
        <v>0</v>
      </c>
    </row>
    <row r="43" spans="1:8" s="233" customFormat="1">
      <c r="A43" s="123" t="s">
        <v>2042</v>
      </c>
      <c r="B43" s="123">
        <v>37</v>
      </c>
      <c r="C43" s="259" t="s">
        <v>2043</v>
      </c>
      <c r="D43" s="259" t="s">
        <v>2044</v>
      </c>
      <c r="E43" s="123" t="s">
        <v>2045</v>
      </c>
      <c r="F43" s="192">
        <v>343.82</v>
      </c>
      <c r="G43" s="171">
        <v>44713</v>
      </c>
      <c r="H43" s="192">
        <v>0</v>
      </c>
    </row>
    <row r="44" spans="1:8" s="233" customFormat="1">
      <c r="A44" s="123" t="s">
        <v>2046</v>
      </c>
      <c r="B44" s="123">
        <v>38</v>
      </c>
      <c r="C44" s="259" t="s">
        <v>999</v>
      </c>
      <c r="D44" s="259" t="s">
        <v>889</v>
      </c>
      <c r="E44" s="123" t="s">
        <v>2047</v>
      </c>
      <c r="F44" s="192">
        <v>158.22999999999999</v>
      </c>
      <c r="G44" s="171">
        <v>44713</v>
      </c>
      <c r="H44" s="192">
        <v>0</v>
      </c>
    </row>
    <row r="45" spans="1:8" s="233" customFormat="1">
      <c r="A45" s="123" t="s">
        <v>2048</v>
      </c>
      <c r="B45" s="123">
        <v>39</v>
      </c>
      <c r="C45" s="259" t="s">
        <v>2049</v>
      </c>
      <c r="D45" s="259" t="s">
        <v>2050</v>
      </c>
      <c r="E45" s="123" t="s">
        <v>2051</v>
      </c>
      <c r="F45" s="192">
        <v>92.51</v>
      </c>
      <c r="G45" s="171">
        <v>44713</v>
      </c>
      <c r="H45" s="192">
        <v>0</v>
      </c>
    </row>
    <row r="46" spans="1:8" s="233" customFormat="1">
      <c r="A46" s="123" t="s">
        <v>2052</v>
      </c>
      <c r="B46" s="123">
        <v>40</v>
      </c>
      <c r="C46" s="259" t="s">
        <v>2049</v>
      </c>
      <c r="D46" s="259" t="s">
        <v>2050</v>
      </c>
      <c r="E46" s="123" t="s">
        <v>2053</v>
      </c>
      <c r="F46" s="192">
        <v>196.76</v>
      </c>
      <c r="G46" s="171">
        <v>44713</v>
      </c>
      <c r="H46" s="192">
        <v>0</v>
      </c>
    </row>
    <row r="47" spans="1:8" s="233" customFormat="1">
      <c r="A47" s="123" t="s">
        <v>2054</v>
      </c>
      <c r="B47" s="123">
        <v>41</v>
      </c>
      <c r="C47" s="259" t="s">
        <v>2055</v>
      </c>
      <c r="D47" s="259" t="s">
        <v>764</v>
      </c>
      <c r="E47" s="123" t="s">
        <v>2056</v>
      </c>
      <c r="F47" s="192">
        <v>48.47</v>
      </c>
      <c r="G47" s="171">
        <v>44713</v>
      </c>
      <c r="H47" s="192">
        <v>0</v>
      </c>
    </row>
    <row r="48" spans="1:8" s="233" customFormat="1">
      <c r="A48" s="123" t="s">
        <v>2057</v>
      </c>
      <c r="B48" s="123">
        <v>42</v>
      </c>
      <c r="C48" s="259" t="s">
        <v>385</v>
      </c>
      <c r="D48" s="259" t="s">
        <v>2058</v>
      </c>
      <c r="E48" s="123" t="s">
        <v>2059</v>
      </c>
      <c r="F48" s="192">
        <v>649.45000000000005</v>
      </c>
      <c r="G48" s="171">
        <v>44713</v>
      </c>
      <c r="H48" s="192">
        <v>0</v>
      </c>
    </row>
    <row r="49" spans="1:8" s="233" customFormat="1">
      <c r="A49" s="123" t="s">
        <v>2060</v>
      </c>
      <c r="B49" s="123">
        <v>43</v>
      </c>
      <c r="C49" s="123" t="s">
        <v>2061</v>
      </c>
      <c r="D49" s="123" t="s">
        <v>2062</v>
      </c>
      <c r="E49" s="123" t="s">
        <v>2063</v>
      </c>
      <c r="F49" s="192">
        <v>1500</v>
      </c>
      <c r="G49" s="171">
        <v>44713</v>
      </c>
      <c r="H49" s="192">
        <v>0</v>
      </c>
    </row>
    <row r="50" spans="1:8" s="233" customFormat="1">
      <c r="A50" s="123" t="s">
        <v>2064</v>
      </c>
      <c r="B50" s="123">
        <v>44</v>
      </c>
      <c r="C50" s="123" t="s">
        <v>2061</v>
      </c>
      <c r="D50" s="123" t="s">
        <v>2062</v>
      </c>
      <c r="E50" s="123" t="s">
        <v>2065</v>
      </c>
      <c r="F50" s="192">
        <v>500</v>
      </c>
      <c r="G50" s="171">
        <v>44713</v>
      </c>
      <c r="H50" s="192">
        <v>0</v>
      </c>
    </row>
    <row r="51" spans="1:8" s="233" customFormat="1">
      <c r="A51" s="123" t="s">
        <v>2066</v>
      </c>
      <c r="B51" s="123">
        <v>45</v>
      </c>
      <c r="C51" s="123" t="s">
        <v>2067</v>
      </c>
      <c r="D51" s="123" t="s">
        <v>2068</v>
      </c>
      <c r="E51" s="123" t="s">
        <v>2069</v>
      </c>
      <c r="F51" s="192">
        <v>123.2</v>
      </c>
      <c r="G51" s="171">
        <v>44713</v>
      </c>
      <c r="H51" s="192">
        <v>0</v>
      </c>
    </row>
    <row r="52" spans="1:8" s="233" customFormat="1">
      <c r="A52" s="123" t="s">
        <v>2070</v>
      </c>
      <c r="B52" s="123">
        <v>46</v>
      </c>
      <c r="C52" s="259" t="s">
        <v>748</v>
      </c>
      <c r="D52" s="259" t="s">
        <v>749</v>
      </c>
      <c r="E52" s="123" t="s">
        <v>2071</v>
      </c>
      <c r="F52" s="192">
        <v>4020.8</v>
      </c>
      <c r="G52" s="171">
        <v>44713</v>
      </c>
      <c r="H52" s="192">
        <v>0</v>
      </c>
    </row>
    <row r="53" spans="1:8" s="233" customFormat="1">
      <c r="A53" s="123" t="s">
        <v>2072</v>
      </c>
      <c r="B53" s="123">
        <v>47</v>
      </c>
      <c r="C53" s="123" t="s">
        <v>2073</v>
      </c>
      <c r="D53" s="123" t="s">
        <v>2074</v>
      </c>
      <c r="E53" s="123" t="s">
        <v>2075</v>
      </c>
      <c r="F53" s="192">
        <v>1475</v>
      </c>
      <c r="G53" s="171">
        <v>44713</v>
      </c>
      <c r="H53" s="192">
        <v>0</v>
      </c>
    </row>
    <row r="54" spans="1:8" s="233" customFormat="1">
      <c r="A54" s="123" t="s">
        <v>2076</v>
      </c>
      <c r="B54" s="123">
        <v>48</v>
      </c>
      <c r="C54" s="123" t="s">
        <v>2073</v>
      </c>
      <c r="D54" s="123" t="s">
        <v>2074</v>
      </c>
      <c r="E54" s="123" t="s">
        <v>2077</v>
      </c>
      <c r="F54" s="192">
        <v>2775</v>
      </c>
      <c r="G54" s="171">
        <v>44713</v>
      </c>
      <c r="H54" s="192">
        <v>0</v>
      </c>
    </row>
    <row r="55" spans="1:8" s="233" customFormat="1">
      <c r="A55" s="281" t="s">
        <v>2078</v>
      </c>
      <c r="B55" s="123">
        <v>49</v>
      </c>
      <c r="C55" s="281" t="s">
        <v>2073</v>
      </c>
      <c r="D55" s="281" t="s">
        <v>2074</v>
      </c>
      <c r="E55" s="123" t="s">
        <v>2079</v>
      </c>
      <c r="F55" s="192">
        <v>7800</v>
      </c>
      <c r="G55" s="171">
        <v>44713</v>
      </c>
      <c r="H55" s="192">
        <v>0</v>
      </c>
    </row>
    <row r="56" spans="1:8" s="233" customFormat="1">
      <c r="A56" s="281" t="s">
        <v>2080</v>
      </c>
      <c r="B56" s="123">
        <v>50</v>
      </c>
      <c r="C56" s="281" t="s">
        <v>2081</v>
      </c>
      <c r="D56" s="281" t="s">
        <v>2082</v>
      </c>
      <c r="E56" s="123" t="s">
        <v>2083</v>
      </c>
      <c r="F56" s="192">
        <v>9688</v>
      </c>
      <c r="G56" s="171">
        <v>44713</v>
      </c>
      <c r="H56" s="192">
        <v>0</v>
      </c>
    </row>
    <row r="57" spans="1:8" s="233" customFormat="1">
      <c r="A57" s="281" t="s">
        <v>2084</v>
      </c>
      <c r="B57" s="123">
        <v>51</v>
      </c>
      <c r="C57" s="281" t="s">
        <v>2061</v>
      </c>
      <c r="D57" s="281" t="s">
        <v>2062</v>
      </c>
      <c r="E57" s="123" t="s">
        <v>2085</v>
      </c>
      <c r="F57" s="192">
        <v>500</v>
      </c>
      <c r="G57" s="171">
        <v>44713</v>
      </c>
      <c r="H57" s="192">
        <v>0</v>
      </c>
    </row>
    <row r="58" spans="1:8" s="233" customFormat="1">
      <c r="A58" s="123" t="s">
        <v>2086</v>
      </c>
      <c r="B58" s="123">
        <v>52</v>
      </c>
      <c r="C58" s="259" t="s">
        <v>2087</v>
      </c>
      <c r="D58" s="259" t="s">
        <v>2088</v>
      </c>
      <c r="E58" s="123" t="s">
        <v>2089</v>
      </c>
      <c r="F58" s="192">
        <v>2049.36</v>
      </c>
      <c r="G58" s="171">
        <v>44713</v>
      </c>
      <c r="H58" s="192">
        <v>0</v>
      </c>
    </row>
    <row r="59" spans="1:8" s="233" customFormat="1">
      <c r="A59" s="123" t="s">
        <v>1910</v>
      </c>
      <c r="B59" s="123">
        <v>53</v>
      </c>
      <c r="C59" s="259" t="s">
        <v>1908</v>
      </c>
      <c r="D59" s="259" t="s">
        <v>1909</v>
      </c>
      <c r="E59" s="123" t="s">
        <v>2089</v>
      </c>
      <c r="F59" s="192">
        <v>60970</v>
      </c>
      <c r="G59" s="171">
        <v>44713</v>
      </c>
      <c r="H59" s="192">
        <v>0</v>
      </c>
    </row>
    <row r="60" spans="1:8" s="233" customFormat="1">
      <c r="A60" s="123" t="s">
        <v>1912</v>
      </c>
      <c r="B60" s="123">
        <v>54</v>
      </c>
      <c r="C60" s="259" t="s">
        <v>1888</v>
      </c>
      <c r="D60" s="259" t="s">
        <v>1889</v>
      </c>
      <c r="E60" s="123" t="s">
        <v>2089</v>
      </c>
      <c r="F60" s="192">
        <v>178665</v>
      </c>
      <c r="G60" s="171">
        <v>44713</v>
      </c>
      <c r="H60" s="192">
        <v>0</v>
      </c>
    </row>
    <row r="61" spans="1:8" s="233" customFormat="1">
      <c r="A61" s="123" t="s">
        <v>1914</v>
      </c>
      <c r="B61" s="123">
        <v>55</v>
      </c>
      <c r="C61" s="259" t="s">
        <v>1892</v>
      </c>
      <c r="D61" s="259" t="s">
        <v>1893</v>
      </c>
      <c r="E61" s="123" t="s">
        <v>2089</v>
      </c>
      <c r="F61" s="192">
        <v>66235</v>
      </c>
      <c r="G61" s="171">
        <v>44713</v>
      </c>
      <c r="H61" s="192">
        <v>0</v>
      </c>
    </row>
    <row r="62" spans="1:8" s="233" customFormat="1">
      <c r="A62" s="123"/>
      <c r="B62" s="123">
        <v>56</v>
      </c>
      <c r="C62" s="259" t="s">
        <v>3244</v>
      </c>
      <c r="D62" s="259"/>
      <c r="E62" s="123" t="s">
        <v>3246</v>
      </c>
      <c r="F62" s="192">
        <v>0</v>
      </c>
      <c r="G62" s="171"/>
      <c r="H62" s="192">
        <v>1150630.1399999999</v>
      </c>
    </row>
    <row r="63" spans="1:8" s="233" customFormat="1">
      <c r="A63" s="123"/>
      <c r="B63" s="123">
        <v>57</v>
      </c>
      <c r="C63" s="259" t="s">
        <v>3245</v>
      </c>
      <c r="D63" s="259"/>
      <c r="E63" s="123" t="s">
        <v>3247</v>
      </c>
      <c r="F63" s="192">
        <v>0</v>
      </c>
      <c r="G63" s="171"/>
      <c r="H63" s="192">
        <v>300000</v>
      </c>
    </row>
    <row r="64" spans="1:8" s="276" customFormat="1">
      <c r="A64" s="260"/>
      <c r="B64" s="260"/>
      <c r="C64" s="282"/>
      <c r="D64" s="282"/>
      <c r="E64" s="260" t="s">
        <v>231</v>
      </c>
      <c r="F64" s="261">
        <f>SUM(F7:F63)</f>
        <v>374188.58</v>
      </c>
      <c r="G64" s="261">
        <f t="shared" ref="G64" si="0">SUM(G7:G61)</f>
        <v>2459215</v>
      </c>
      <c r="H64" s="261">
        <f>SUM(H7:H63)</f>
        <v>1450630.14</v>
      </c>
    </row>
  </sheetData>
  <customSheetViews>
    <customSheetView guid="{0B6FAD62-43BD-4EC8-9980-3120FC41C2BF}" showGridLines="0" fitToPage="1" hiddenColumns="1" topLeftCell="B1">
      <selection activeCell="E35" sqref="E35"/>
      <pageMargins left="0.7" right="0.7" top="0.75" bottom="0.75" header="0.3" footer="0.3"/>
      <pageSetup scale="71" fitToHeight="0" orientation="landscape" r:id="rId1"/>
    </customSheetView>
    <customSheetView guid="{57AB6574-63F2-40B5-BA02-4B403D8BA163}" showPageBreaks="1" showGridLines="0" fitToPage="1" printArea="1" hiddenColumns="1" topLeftCell="B52">
      <selection activeCell="E35" sqref="E35"/>
      <pageMargins left="0.7" right="0.7" top="0.75" bottom="0.75" header="0.3" footer="0.3"/>
      <pageSetup scale="71" fitToHeight="0" orientation="landscape" r:id="rId2"/>
    </customSheetView>
  </customSheetViews>
  <mergeCells count="2">
    <mergeCell ref="G4:G5"/>
    <mergeCell ref="B3:H3"/>
  </mergeCells>
  <pageMargins left="0.7" right="0.7" top="0.75" bottom="0.75" header="0.3" footer="0.3"/>
  <pageSetup scale="71" fitToHeight="0" orientation="landscape"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H11"/>
  <sheetViews>
    <sheetView showGridLines="0" zoomScaleNormal="100" workbookViewId="0">
      <selection activeCell="H9" sqref="H9"/>
    </sheetView>
  </sheetViews>
  <sheetFormatPr defaultColWidth="8.90625" defaultRowHeight="13"/>
  <cols>
    <col min="1" max="1" width="12.453125" style="104" customWidth="1"/>
    <col min="2" max="2" width="30.453125" style="104" hidden="1" customWidth="1"/>
    <col min="3" max="3" width="29.08984375" style="104" customWidth="1"/>
    <col min="4" max="4" width="17.08984375" style="104" hidden="1" customWidth="1"/>
    <col min="5" max="5" width="57.08984375" style="104" customWidth="1"/>
    <col min="6" max="6" width="16" style="104" customWidth="1"/>
    <col min="7" max="7" width="15.453125" style="284" hidden="1" customWidth="1"/>
    <col min="8" max="8" width="21.453125" style="104" customWidth="1"/>
    <col min="9" max="16384" width="8.90625" style="104"/>
  </cols>
  <sheetData>
    <row r="1" spans="1:8">
      <c r="A1" s="102" t="s">
        <v>3133</v>
      </c>
      <c r="B1" s="102"/>
      <c r="C1" s="102"/>
      <c r="D1" s="102"/>
      <c r="E1" s="103"/>
      <c r="F1" s="103"/>
      <c r="G1" s="283"/>
    </row>
    <row r="2" spans="1:8">
      <c r="A2" s="105" t="s">
        <v>3102</v>
      </c>
      <c r="B2" s="105"/>
      <c r="C2" s="105"/>
      <c r="D2" s="103"/>
      <c r="E2" s="103"/>
      <c r="F2" s="103"/>
      <c r="G2" s="283"/>
    </row>
    <row r="3" spans="1:8">
      <c r="A3" s="511" t="s">
        <v>3171</v>
      </c>
      <c r="B3" s="511"/>
      <c r="C3" s="511"/>
      <c r="D3" s="511"/>
      <c r="E3" s="511"/>
      <c r="F3" s="511"/>
      <c r="G3" s="511"/>
      <c r="H3" s="511"/>
    </row>
    <row r="4" spans="1:8">
      <c r="A4" s="138"/>
      <c r="B4" s="138"/>
      <c r="C4" s="139"/>
      <c r="D4" s="106"/>
      <c r="E4" s="138"/>
      <c r="F4" s="268"/>
      <c r="G4" s="489" t="s">
        <v>7</v>
      </c>
      <c r="H4" s="237"/>
    </row>
    <row r="5" spans="1:8">
      <c r="A5" s="140" t="s">
        <v>4</v>
      </c>
      <c r="B5" s="140" t="s">
        <v>4</v>
      </c>
      <c r="C5" s="141" t="s">
        <v>9</v>
      </c>
      <c r="D5" s="108" t="s">
        <v>10</v>
      </c>
      <c r="E5" s="140" t="s">
        <v>1</v>
      </c>
      <c r="F5" s="239" t="s">
        <v>3175</v>
      </c>
      <c r="G5" s="510"/>
      <c r="H5" s="109" t="s">
        <v>3186</v>
      </c>
    </row>
    <row r="6" spans="1:8">
      <c r="A6" s="111"/>
      <c r="B6" s="111"/>
      <c r="C6" s="142"/>
      <c r="D6" s="110"/>
      <c r="E6" s="111"/>
      <c r="F6" s="111" t="s">
        <v>3170</v>
      </c>
      <c r="G6" s="111"/>
      <c r="H6" s="111" t="s">
        <v>3170</v>
      </c>
    </row>
    <row r="7" spans="1:8" s="233" customFormat="1" ht="26">
      <c r="A7" s="143">
        <v>1</v>
      </c>
      <c r="B7" s="143" t="s">
        <v>410</v>
      </c>
      <c r="C7" s="144" t="s">
        <v>411</v>
      </c>
      <c r="D7" s="144" t="s">
        <v>77</v>
      </c>
      <c r="E7" s="145" t="s">
        <v>412</v>
      </c>
      <c r="F7" s="146">
        <v>11500</v>
      </c>
      <c r="G7" s="150">
        <v>44501</v>
      </c>
      <c r="H7" s="192">
        <v>0</v>
      </c>
    </row>
    <row r="8" spans="1:8" s="233" customFormat="1" ht="26">
      <c r="A8" s="143">
        <v>2</v>
      </c>
      <c r="B8" s="143" t="s">
        <v>413</v>
      </c>
      <c r="C8" s="148" t="s">
        <v>414</v>
      </c>
      <c r="D8" s="148"/>
      <c r="E8" s="149" t="s">
        <v>415</v>
      </c>
      <c r="F8" s="150">
        <v>1700</v>
      </c>
      <c r="G8" s="219">
        <v>44501</v>
      </c>
      <c r="H8" s="192">
        <v>0</v>
      </c>
    </row>
    <row r="9" spans="1:8" s="366" customFormat="1">
      <c r="A9" s="152">
        <v>4</v>
      </c>
      <c r="B9" s="152" t="s">
        <v>416</v>
      </c>
      <c r="C9" s="145" t="s">
        <v>233</v>
      </c>
      <c r="D9" s="145" t="s">
        <v>417</v>
      </c>
      <c r="E9" s="378" t="s">
        <v>3092</v>
      </c>
      <c r="F9" s="219">
        <v>1093</v>
      </c>
      <c r="G9" s="219">
        <v>44531</v>
      </c>
      <c r="H9" s="364">
        <v>0</v>
      </c>
    </row>
    <row r="10" spans="1:8" s="233" customFormat="1">
      <c r="A10" s="143">
        <v>5</v>
      </c>
      <c r="B10" s="143" t="s">
        <v>418</v>
      </c>
      <c r="C10" s="148" t="s">
        <v>419</v>
      </c>
      <c r="D10" s="148" t="s">
        <v>420</v>
      </c>
      <c r="E10" s="149" t="s">
        <v>421</v>
      </c>
      <c r="F10" s="150">
        <v>1222.51</v>
      </c>
      <c r="G10" s="150">
        <v>44531</v>
      </c>
      <c r="H10" s="192">
        <v>0</v>
      </c>
    </row>
    <row r="11" spans="1:8" s="233" customFormat="1">
      <c r="A11" s="143"/>
      <c r="B11" s="143"/>
      <c r="C11" s="148"/>
      <c r="D11" s="148"/>
      <c r="E11" s="181" t="s">
        <v>3</v>
      </c>
      <c r="F11" s="173">
        <f>SUM(F7:F10)</f>
        <v>15515.51</v>
      </c>
      <c r="G11" s="173">
        <f t="shared" ref="G11:H11" si="0">SUM(G7:G10)</f>
        <v>178064</v>
      </c>
      <c r="H11" s="173">
        <f t="shared" si="0"/>
        <v>0</v>
      </c>
    </row>
  </sheetData>
  <customSheetViews>
    <customSheetView guid="{0B6FAD62-43BD-4EC8-9980-3120FC41C2BF}" showGridLines="0" fitToPage="1" hiddenColumns="1">
      <selection activeCell="H9" sqref="H9"/>
      <pageMargins left="0.7" right="0.7" top="0.75" bottom="0.75" header="0.3" footer="0.3"/>
      <pageSetup scale="89" fitToHeight="0" orientation="landscape" r:id="rId1"/>
    </customSheetView>
    <customSheetView guid="{57AB6574-63F2-40B5-BA02-4B403D8BA163}" showPageBreaks="1" showGridLines="0" fitToPage="1" printArea="1" hiddenColumns="1">
      <selection activeCell="H9" sqref="H9"/>
      <pageMargins left="0.7" right="0.7" top="0.75" bottom="0.75" header="0.3" footer="0.3"/>
      <pageSetup scale="89" fitToHeight="0" orientation="landscape" r:id="rId2"/>
    </customSheetView>
  </customSheetViews>
  <mergeCells count="2">
    <mergeCell ref="G4:G5"/>
    <mergeCell ref="A3:H3"/>
  </mergeCells>
  <pageMargins left="0.7" right="0.7" top="0.75" bottom="0.75" header="0.3" footer="0.3"/>
  <pageSetup scale="89" fitToHeight="0" orientation="landscape"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G14"/>
  <sheetViews>
    <sheetView showGridLines="0" zoomScaleNormal="100" workbookViewId="0">
      <selection activeCell="E19" sqref="E19"/>
    </sheetView>
  </sheetViews>
  <sheetFormatPr defaultColWidth="8.90625" defaultRowHeight="13"/>
  <cols>
    <col min="1" max="1" width="8.90625" style="385"/>
    <col min="2" max="2" width="35.08984375" style="385" customWidth="1"/>
    <col min="3" max="3" width="35.08984375" style="385" hidden="1" customWidth="1"/>
    <col min="4" max="4" width="57.08984375" style="385" customWidth="1"/>
    <col min="5" max="5" width="24.54296875" style="385" customWidth="1"/>
    <col min="6" max="6" width="12.453125" style="385" hidden="1" customWidth="1"/>
    <col min="7" max="7" width="21.90625" style="385" customWidth="1"/>
    <col min="8" max="16384" width="8.90625" style="385"/>
  </cols>
  <sheetData>
    <row r="1" spans="1:7">
      <c r="A1" s="506" t="s">
        <v>5</v>
      </c>
      <c r="B1" s="506"/>
      <c r="C1" s="506"/>
      <c r="D1" s="506"/>
      <c r="E1" s="506"/>
    </row>
    <row r="2" spans="1:7">
      <c r="A2" s="402" t="s">
        <v>3134</v>
      </c>
      <c r="C2" s="402"/>
      <c r="D2" s="403"/>
      <c r="E2" s="403"/>
      <c r="F2" s="403"/>
    </row>
    <row r="3" spans="1:7">
      <c r="A3" s="404" t="s">
        <v>3140</v>
      </c>
      <c r="C3" s="404"/>
      <c r="D3" s="403"/>
      <c r="E3" s="403"/>
      <c r="F3" s="403"/>
    </row>
    <row r="4" spans="1:7">
      <c r="A4" s="512" t="s">
        <v>3171</v>
      </c>
      <c r="B4" s="512"/>
      <c r="C4" s="512"/>
      <c r="D4" s="512"/>
      <c r="E4" s="512"/>
      <c r="F4" s="512"/>
      <c r="G4" s="512"/>
    </row>
    <row r="5" spans="1:7">
      <c r="A5" s="138"/>
      <c r="B5" s="139"/>
      <c r="C5" s="106"/>
      <c r="D5" s="138"/>
      <c r="E5" s="446"/>
      <c r="F5" s="489" t="s">
        <v>7</v>
      </c>
      <c r="G5" s="389"/>
    </row>
    <row r="6" spans="1:7">
      <c r="A6" s="140" t="s">
        <v>4</v>
      </c>
      <c r="B6" s="297" t="s">
        <v>9</v>
      </c>
      <c r="C6" s="108" t="s">
        <v>10</v>
      </c>
      <c r="D6" s="140" t="s">
        <v>1</v>
      </c>
      <c r="E6" s="244" t="s">
        <v>3175</v>
      </c>
      <c r="F6" s="510"/>
      <c r="G6" s="109" t="s">
        <v>3186</v>
      </c>
    </row>
    <row r="7" spans="1:7">
      <c r="A7" s="326"/>
      <c r="B7" s="142"/>
      <c r="C7" s="110"/>
      <c r="D7" s="326"/>
      <c r="E7" s="326" t="s">
        <v>3170</v>
      </c>
      <c r="F7" s="326"/>
      <c r="G7" s="326" t="s">
        <v>3170</v>
      </c>
    </row>
    <row r="8" spans="1:7" s="366" customFormat="1">
      <c r="A8" s="281">
        <v>1</v>
      </c>
      <c r="B8" s="416" t="s">
        <v>2955</v>
      </c>
      <c r="C8" s="416" t="s">
        <v>2931</v>
      </c>
      <c r="D8" s="169" t="s">
        <v>2956</v>
      </c>
      <c r="E8" s="170">
        <v>2464</v>
      </c>
      <c r="F8" s="195" t="s">
        <v>63</v>
      </c>
      <c r="G8" s="364">
        <v>0</v>
      </c>
    </row>
    <row r="9" spans="1:7" s="366" customFormat="1">
      <c r="A9" s="281">
        <v>2</v>
      </c>
      <c r="B9" s="416" t="s">
        <v>2955</v>
      </c>
      <c r="C9" s="169" t="s">
        <v>2931</v>
      </c>
      <c r="D9" s="169" t="s">
        <v>2956</v>
      </c>
      <c r="E9" s="188">
        <v>2306.5100000000002</v>
      </c>
      <c r="F9" s="195" t="s">
        <v>63</v>
      </c>
      <c r="G9" s="364">
        <v>0</v>
      </c>
    </row>
    <row r="10" spans="1:7" s="366" customFormat="1">
      <c r="A10" s="281">
        <v>3</v>
      </c>
      <c r="B10" s="169" t="s">
        <v>2957</v>
      </c>
      <c r="C10" s="169"/>
      <c r="D10" s="327" t="s">
        <v>3265</v>
      </c>
      <c r="E10" s="188">
        <v>296.8</v>
      </c>
      <c r="F10" s="195" t="s">
        <v>63</v>
      </c>
      <c r="G10" s="364">
        <v>0</v>
      </c>
    </row>
    <row r="11" spans="1:7" s="366" customFormat="1">
      <c r="A11" s="281">
        <v>4</v>
      </c>
      <c r="B11" s="169" t="s">
        <v>2958</v>
      </c>
      <c r="C11" s="169"/>
      <c r="D11" s="327" t="s">
        <v>2959</v>
      </c>
      <c r="E11" s="188">
        <v>588.04</v>
      </c>
      <c r="F11" s="195" t="s">
        <v>63</v>
      </c>
      <c r="G11" s="364">
        <v>0</v>
      </c>
    </row>
    <row r="12" spans="1:7" s="366" customFormat="1">
      <c r="A12" s="281">
        <v>5</v>
      </c>
      <c r="B12" s="169" t="s">
        <v>2960</v>
      </c>
      <c r="C12" s="169"/>
      <c r="D12" s="327" t="s">
        <v>2961</v>
      </c>
      <c r="E12" s="188">
        <v>518.07000000000005</v>
      </c>
      <c r="F12" s="195" t="s">
        <v>63</v>
      </c>
      <c r="G12" s="364">
        <v>0</v>
      </c>
    </row>
    <row r="13" spans="1:7" s="366" customFormat="1">
      <c r="A13" s="281">
        <v>6</v>
      </c>
      <c r="B13" s="169" t="s">
        <v>863</v>
      </c>
      <c r="C13" s="169"/>
      <c r="D13" s="169" t="s">
        <v>2956</v>
      </c>
      <c r="E13" s="188">
        <v>127.9</v>
      </c>
      <c r="F13" s="195" t="s">
        <v>63</v>
      </c>
      <c r="G13" s="364">
        <v>0</v>
      </c>
    </row>
    <row r="14" spans="1:7" s="366" customFormat="1">
      <c r="A14" s="281"/>
      <c r="B14" s="169"/>
      <c r="C14" s="169"/>
      <c r="D14" s="341" t="s">
        <v>3</v>
      </c>
      <c r="E14" s="195">
        <f>SUM(E8:E13)</f>
        <v>6301.32</v>
      </c>
      <c r="F14" s="195">
        <f t="shared" ref="F14:G14" si="0">SUM(F8:F13)</f>
        <v>0</v>
      </c>
      <c r="G14" s="195">
        <f t="shared" si="0"/>
        <v>0</v>
      </c>
    </row>
  </sheetData>
  <customSheetViews>
    <customSheetView guid="{0B6FAD62-43BD-4EC8-9980-3120FC41C2BF}" showGridLines="0" fitToPage="1" hiddenColumns="1">
      <selection activeCell="E19" sqref="E19"/>
      <pageMargins left="0.7" right="0.7" top="0.75" bottom="0.75" header="0.3" footer="0.3"/>
      <pageSetup scale="82" fitToHeight="0" orientation="landscape" r:id="rId1"/>
    </customSheetView>
    <customSheetView guid="{57AB6574-63F2-40B5-BA02-4B403D8BA163}" showPageBreaks="1" showGridLines="0" fitToPage="1" printArea="1" hiddenColumns="1">
      <selection activeCell="G1" sqref="G1:G1048576"/>
      <pageMargins left="0.7" right="0.7" top="0.75" bottom="0.75" header="0.3" footer="0.3"/>
      <pageSetup scale="82" fitToHeight="0" orientation="landscape" r:id="rId2"/>
    </customSheetView>
  </customSheetViews>
  <mergeCells count="3">
    <mergeCell ref="A1:E1"/>
    <mergeCell ref="F5:F6"/>
    <mergeCell ref="A4:G4"/>
  </mergeCells>
  <pageMargins left="0.7" right="0.7" top="0.75" bottom="0.75" header="0.3" footer="0.3"/>
  <pageSetup scale="82" fitToHeight="0" orientation="landscape"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G12"/>
  <sheetViews>
    <sheetView showGridLines="0" topLeftCell="A2" zoomScaleNormal="100" workbookViewId="0">
      <selection activeCell="B16" sqref="B16"/>
    </sheetView>
  </sheetViews>
  <sheetFormatPr defaultColWidth="8.90625" defaultRowHeight="13"/>
  <cols>
    <col min="1" max="1" width="8.90625" style="385"/>
    <col min="2" max="2" width="35.08984375" style="385" customWidth="1"/>
    <col min="3" max="3" width="35.08984375" style="385" hidden="1" customWidth="1"/>
    <col min="4" max="4" width="77.6328125" style="385" customWidth="1"/>
    <col min="5" max="5" width="15.453125" style="385" bestFit="1" customWidth="1"/>
    <col min="6" max="6" width="15.453125" style="385" hidden="1" customWidth="1"/>
    <col min="7" max="7" width="21.36328125" style="385" customWidth="1"/>
    <col min="8" max="16384" width="8.90625" style="385"/>
  </cols>
  <sheetData>
    <row r="1" spans="1:7" hidden="1">
      <c r="A1" s="506" t="s">
        <v>5</v>
      </c>
      <c r="B1" s="506"/>
      <c r="C1" s="506"/>
      <c r="D1" s="506"/>
      <c r="E1" s="506"/>
    </row>
    <row r="2" spans="1:7" ht="17.399999999999999" customHeight="1">
      <c r="A2" s="402" t="s">
        <v>3135</v>
      </c>
      <c r="C2" s="402"/>
      <c r="D2" s="403"/>
      <c r="E2" s="403"/>
      <c r="F2" s="403"/>
    </row>
    <row r="3" spans="1:7" ht="17.399999999999999" customHeight="1">
      <c r="A3" s="404" t="s">
        <v>3103</v>
      </c>
      <c r="C3" s="404"/>
      <c r="D3" s="403"/>
      <c r="E3" s="403"/>
      <c r="F3" s="403"/>
    </row>
    <row r="4" spans="1:7" ht="25.75" customHeight="1">
      <c r="A4" s="512" t="s">
        <v>3171</v>
      </c>
      <c r="B4" s="512"/>
      <c r="C4" s="512"/>
      <c r="D4" s="512"/>
      <c r="E4" s="512"/>
      <c r="F4" s="512"/>
      <c r="G4" s="512"/>
    </row>
    <row r="5" spans="1:7">
      <c r="A5" s="138"/>
      <c r="B5" s="139"/>
      <c r="C5" s="106"/>
      <c r="D5" s="138"/>
      <c r="E5" s="446"/>
      <c r="F5" s="489" t="s">
        <v>7</v>
      </c>
      <c r="G5" s="389"/>
    </row>
    <row r="6" spans="1:7">
      <c r="A6" s="140" t="s">
        <v>4</v>
      </c>
      <c r="B6" s="297" t="s">
        <v>9</v>
      </c>
      <c r="C6" s="108" t="s">
        <v>10</v>
      </c>
      <c r="D6" s="140" t="s">
        <v>1</v>
      </c>
      <c r="E6" s="244" t="s">
        <v>3175</v>
      </c>
      <c r="F6" s="510"/>
      <c r="G6" s="109" t="s">
        <v>3186</v>
      </c>
    </row>
    <row r="7" spans="1:7">
      <c r="A7" s="326"/>
      <c r="B7" s="142"/>
      <c r="C7" s="110"/>
      <c r="D7" s="326"/>
      <c r="E7" s="326" t="s">
        <v>3170</v>
      </c>
      <c r="F7" s="326"/>
      <c r="G7" s="326" t="s">
        <v>3170</v>
      </c>
    </row>
    <row r="8" spans="1:7" s="366" customFormat="1" ht="20.149999999999999" customHeight="1">
      <c r="A8" s="281">
        <v>1</v>
      </c>
      <c r="B8" s="416" t="s">
        <v>3266</v>
      </c>
      <c r="C8" s="416"/>
      <c r="D8" s="327" t="s">
        <v>3268</v>
      </c>
      <c r="E8" s="188">
        <v>0</v>
      </c>
      <c r="F8" s="188" t="s">
        <v>910</v>
      </c>
      <c r="G8" s="364">
        <v>10000</v>
      </c>
    </row>
    <row r="9" spans="1:7" s="366" customFormat="1" ht="20.149999999999999" customHeight="1">
      <c r="A9" s="281">
        <v>2</v>
      </c>
      <c r="B9" s="416" t="s">
        <v>3266</v>
      </c>
      <c r="C9" s="169" t="s">
        <v>909</v>
      </c>
      <c r="D9" s="327" t="s">
        <v>3269</v>
      </c>
      <c r="E9" s="188">
        <v>10000</v>
      </c>
      <c r="F9" s="188">
        <v>44357</v>
      </c>
      <c r="G9" s="364">
        <v>0</v>
      </c>
    </row>
    <row r="10" spans="1:7" s="366" customFormat="1" ht="20.149999999999999" customHeight="1">
      <c r="A10" s="281">
        <v>3</v>
      </c>
      <c r="B10" s="416" t="s">
        <v>3266</v>
      </c>
      <c r="C10" s="169"/>
      <c r="D10" s="327" t="s">
        <v>3270</v>
      </c>
      <c r="E10" s="188">
        <v>10000</v>
      </c>
      <c r="F10" s="188" t="s">
        <v>63</v>
      </c>
      <c r="G10" s="364">
        <v>0</v>
      </c>
    </row>
    <row r="11" spans="1:7" s="366" customFormat="1" ht="19.25" customHeight="1">
      <c r="A11" s="281">
        <v>4</v>
      </c>
      <c r="B11" s="169" t="s">
        <v>3267</v>
      </c>
      <c r="C11" s="169" t="s">
        <v>911</v>
      </c>
      <c r="D11" s="327" t="s">
        <v>912</v>
      </c>
      <c r="E11" s="188">
        <v>90000</v>
      </c>
      <c r="F11" s="188" t="s">
        <v>63</v>
      </c>
      <c r="G11" s="364">
        <v>0</v>
      </c>
    </row>
    <row r="12" spans="1:7" s="366" customFormat="1" ht="20.149999999999999" customHeight="1">
      <c r="A12" s="281"/>
      <c r="B12" s="169"/>
      <c r="C12" s="169"/>
      <c r="D12" s="341" t="s">
        <v>3</v>
      </c>
      <c r="E12" s="195">
        <f>SUM(E8:E11)</f>
        <v>110000</v>
      </c>
      <c r="F12" s="195">
        <f>SUM(F8:F11)</f>
        <v>44357</v>
      </c>
      <c r="G12" s="195">
        <f>SUM(G8:G11)</f>
        <v>10000</v>
      </c>
    </row>
  </sheetData>
  <customSheetViews>
    <customSheetView guid="{0B6FAD62-43BD-4EC8-9980-3120FC41C2BF}" showGridLines="0" fitToPage="1" hiddenRows="1" hiddenColumns="1" topLeftCell="A2">
      <selection activeCell="B16" sqref="B16"/>
      <pageMargins left="0.7" right="0.7" top="0.75" bottom="0.75" header="0.3" footer="0.3"/>
      <pageSetup scale="77" fitToHeight="0" orientation="landscape" r:id="rId1"/>
    </customSheetView>
    <customSheetView guid="{57AB6574-63F2-40B5-BA02-4B403D8BA163}" showPageBreaks="1" showGridLines="0" fitToPage="1" printArea="1" hiddenRows="1" hiddenColumns="1" topLeftCell="A2">
      <selection activeCell="D18" sqref="D18"/>
      <pageMargins left="0.7" right="0.7" top="0.75" bottom="0.75" header="0.3" footer="0.3"/>
      <pageSetup scale="77" fitToHeight="0" orientation="landscape" r:id="rId2"/>
    </customSheetView>
  </customSheetViews>
  <mergeCells count="3">
    <mergeCell ref="A1:E1"/>
    <mergeCell ref="F5:F6"/>
    <mergeCell ref="A4:G4"/>
  </mergeCells>
  <pageMargins left="0.7" right="0.7" top="0.75" bottom="0.75" header="0.3" footer="0.3"/>
  <pageSetup scale="77" fitToHeight="0" orientation="landscape"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G11"/>
  <sheetViews>
    <sheetView showGridLines="0" topLeftCell="A2" zoomScaleNormal="100" workbookViewId="0">
      <selection activeCell="G6" sqref="G6"/>
    </sheetView>
  </sheetViews>
  <sheetFormatPr defaultColWidth="8.90625" defaultRowHeight="13"/>
  <cols>
    <col min="1" max="1" width="8.90625" style="104"/>
    <col min="2" max="2" width="35.08984375" style="104" customWidth="1"/>
    <col min="3" max="3" width="35.08984375" style="104" hidden="1" customWidth="1"/>
    <col min="4" max="4" width="57.08984375" style="104" customWidth="1"/>
    <col min="5" max="5" width="24.54296875" style="104" customWidth="1"/>
    <col min="6" max="6" width="16.36328125" style="104" hidden="1" customWidth="1"/>
    <col min="7" max="7" width="21.1796875" style="104" customWidth="1"/>
    <col min="8" max="16384" width="8.90625" style="104"/>
  </cols>
  <sheetData>
    <row r="1" spans="1:7" hidden="1">
      <c r="A1" s="507" t="s">
        <v>5</v>
      </c>
      <c r="B1" s="507"/>
      <c r="C1" s="507"/>
      <c r="D1" s="507"/>
      <c r="E1" s="507"/>
    </row>
    <row r="2" spans="1:7">
      <c r="A2" s="102" t="s">
        <v>3104</v>
      </c>
      <c r="C2" s="102"/>
      <c r="D2" s="103"/>
      <c r="E2" s="103"/>
      <c r="F2" s="103"/>
    </row>
    <row r="3" spans="1:7">
      <c r="A3" s="105" t="s">
        <v>398</v>
      </c>
      <c r="C3" s="105"/>
      <c r="D3" s="103"/>
      <c r="E3" s="103"/>
      <c r="F3" s="103"/>
    </row>
    <row r="4" spans="1:7" ht="25.75" customHeight="1">
      <c r="A4" s="511" t="s">
        <v>3171</v>
      </c>
      <c r="B4" s="511"/>
      <c r="C4" s="511"/>
      <c r="D4" s="511"/>
      <c r="E4" s="511"/>
      <c r="F4" s="511"/>
      <c r="G4" s="511"/>
    </row>
    <row r="5" spans="1:7">
      <c r="A5" s="138"/>
      <c r="B5" s="139"/>
      <c r="C5" s="106"/>
      <c r="D5" s="138"/>
      <c r="E5" s="268"/>
      <c r="F5" s="489" t="s">
        <v>7</v>
      </c>
      <c r="G5" s="237"/>
    </row>
    <row r="6" spans="1:7">
      <c r="A6" s="140" t="s">
        <v>4</v>
      </c>
      <c r="B6" s="141" t="s">
        <v>9</v>
      </c>
      <c r="C6" s="108" t="s">
        <v>10</v>
      </c>
      <c r="D6" s="140" t="s">
        <v>1</v>
      </c>
      <c r="E6" s="239" t="s">
        <v>3175</v>
      </c>
      <c r="F6" s="510"/>
      <c r="G6" s="109" t="s">
        <v>3186</v>
      </c>
    </row>
    <row r="7" spans="1:7">
      <c r="A7" s="111"/>
      <c r="B7" s="142"/>
      <c r="C7" s="110"/>
      <c r="D7" s="111"/>
      <c r="E7" s="111" t="s">
        <v>3170</v>
      </c>
      <c r="F7" s="111"/>
      <c r="G7" s="111" t="s">
        <v>3170</v>
      </c>
    </row>
    <row r="8" spans="1:7" s="233" customFormat="1" ht="20.149999999999999" customHeight="1">
      <c r="A8" s="123">
        <v>1</v>
      </c>
      <c r="B8" s="157" t="s">
        <v>399</v>
      </c>
      <c r="C8" s="157" t="s">
        <v>400</v>
      </c>
      <c r="D8" s="169" t="s">
        <v>401</v>
      </c>
      <c r="E8" s="170">
        <v>14198.54</v>
      </c>
      <c r="F8" s="167" t="s">
        <v>402</v>
      </c>
      <c r="G8" s="192">
        <v>0</v>
      </c>
    </row>
    <row r="9" spans="1:7" s="233" customFormat="1" ht="20.149999999999999" customHeight="1">
      <c r="A9" s="123">
        <v>2</v>
      </c>
      <c r="B9" s="120" t="s">
        <v>403</v>
      </c>
      <c r="C9" s="120" t="s">
        <v>404</v>
      </c>
      <c r="D9" s="121" t="s">
        <v>405</v>
      </c>
      <c r="E9" s="192">
        <v>0</v>
      </c>
      <c r="F9" s="167" t="s">
        <v>406</v>
      </c>
      <c r="G9" s="167">
        <v>54632.17</v>
      </c>
    </row>
    <row r="10" spans="1:7" s="233" customFormat="1" ht="20.149999999999999" customHeight="1">
      <c r="A10" s="123">
        <v>3</v>
      </c>
      <c r="B10" s="120" t="s">
        <v>407</v>
      </c>
      <c r="C10" s="120" t="s">
        <v>408</v>
      </c>
      <c r="D10" s="169" t="s">
        <v>401</v>
      </c>
      <c r="E10" s="192">
        <v>0</v>
      </c>
      <c r="F10" s="198" t="s">
        <v>409</v>
      </c>
      <c r="G10" s="167">
        <v>12392</v>
      </c>
    </row>
    <row r="11" spans="1:7" s="233" customFormat="1" ht="20.149999999999999" customHeight="1">
      <c r="A11" s="123"/>
      <c r="B11" s="120"/>
      <c r="C11" s="120"/>
      <c r="D11" s="168" t="s">
        <v>3</v>
      </c>
      <c r="E11" s="171">
        <f>SUM(E8:E10)</f>
        <v>14198.54</v>
      </c>
      <c r="F11" s="171">
        <f t="shared" ref="F11:G11" si="0">SUM(F8:F10)</f>
        <v>0</v>
      </c>
      <c r="G11" s="171">
        <f t="shared" si="0"/>
        <v>67024.17</v>
      </c>
    </row>
  </sheetData>
  <customSheetViews>
    <customSheetView guid="{0B6FAD62-43BD-4EC8-9980-3120FC41C2BF}" showGridLines="0" fitToPage="1" hiddenRows="1" hiddenColumns="1" topLeftCell="A2">
      <selection activeCell="G6" sqref="G6"/>
      <pageMargins left="0.7" right="0.7" top="0.75" bottom="0.75" header="0.3" footer="0.3"/>
      <pageSetup scale="83" fitToHeight="0" orientation="landscape" r:id="rId1"/>
    </customSheetView>
    <customSheetView guid="{57AB6574-63F2-40B5-BA02-4B403D8BA163}" showPageBreaks="1" showGridLines="0" fitToPage="1" printArea="1" hiddenRows="1" hiddenColumns="1" topLeftCell="A2">
      <selection activeCell="G6" sqref="G6"/>
      <pageMargins left="0.7" right="0.7" top="0.75" bottom="0.75" header="0.3" footer="0.3"/>
      <pageSetup scale="83" fitToHeight="0" orientation="landscape" r:id="rId2"/>
    </customSheetView>
  </customSheetViews>
  <mergeCells count="3">
    <mergeCell ref="A1:E1"/>
    <mergeCell ref="F5:F6"/>
    <mergeCell ref="A4:G4"/>
  </mergeCells>
  <pageMargins left="0.7" right="0.7" top="0.75" bottom="0.75" header="0.3" footer="0.3"/>
  <pageSetup scale="83" fitToHeight="0" orientation="landscape"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G10"/>
  <sheetViews>
    <sheetView showGridLines="0" topLeftCell="A2" zoomScaleNormal="100" workbookViewId="0">
      <selection activeCell="D17" sqref="D17"/>
    </sheetView>
  </sheetViews>
  <sheetFormatPr defaultColWidth="8.90625" defaultRowHeight="13"/>
  <cols>
    <col min="1" max="1" width="8.90625" style="104"/>
    <col min="2" max="2" width="35.08984375" style="104" customWidth="1"/>
    <col min="3" max="3" width="35.08984375" style="104" hidden="1" customWidth="1"/>
    <col min="4" max="4" width="49.08984375" style="104" customWidth="1"/>
    <col min="5" max="5" width="31.90625" style="104" customWidth="1"/>
    <col min="6" max="6" width="16.54296875" style="104" hidden="1" customWidth="1"/>
    <col min="7" max="7" width="22.36328125" style="104" customWidth="1"/>
    <col min="8" max="16384" width="8.90625" style="104"/>
  </cols>
  <sheetData>
    <row r="1" spans="1:7" hidden="1">
      <c r="A1" s="507" t="s">
        <v>5</v>
      </c>
      <c r="B1" s="507"/>
      <c r="C1" s="507"/>
      <c r="D1" s="507"/>
      <c r="E1" s="507"/>
    </row>
    <row r="2" spans="1:7" ht="17.399999999999999" customHeight="1">
      <c r="A2" s="102" t="s">
        <v>3105</v>
      </c>
      <c r="C2" s="102"/>
      <c r="D2" s="103"/>
      <c r="E2" s="103"/>
      <c r="F2" s="103"/>
    </row>
    <row r="3" spans="1:7" ht="17.399999999999999" customHeight="1">
      <c r="A3" s="105" t="s">
        <v>422</v>
      </c>
      <c r="C3" s="105"/>
      <c r="D3" s="103"/>
      <c r="E3" s="103"/>
      <c r="F3" s="103"/>
    </row>
    <row r="4" spans="1:7" ht="25.75" customHeight="1">
      <c r="A4" s="511" t="s">
        <v>3171</v>
      </c>
      <c r="B4" s="511"/>
      <c r="C4" s="511"/>
      <c r="D4" s="511"/>
      <c r="E4" s="511"/>
      <c r="F4" s="511"/>
      <c r="G4" s="511"/>
    </row>
    <row r="5" spans="1:7" ht="18" customHeight="1">
      <c r="A5" s="138"/>
      <c r="B5" s="139"/>
      <c r="C5" s="106"/>
      <c r="D5" s="138"/>
      <c r="E5" s="268"/>
      <c r="F5" s="489" t="s">
        <v>7</v>
      </c>
      <c r="G5" s="237"/>
    </row>
    <row r="6" spans="1:7">
      <c r="A6" s="140" t="s">
        <v>4</v>
      </c>
      <c r="B6" s="141" t="s">
        <v>9</v>
      </c>
      <c r="C6" s="108" t="s">
        <v>10</v>
      </c>
      <c r="D6" s="140" t="s">
        <v>1</v>
      </c>
      <c r="E6" s="239" t="s">
        <v>3175</v>
      </c>
      <c r="F6" s="490"/>
      <c r="G6" s="109" t="s">
        <v>3186</v>
      </c>
    </row>
    <row r="7" spans="1:7">
      <c r="A7" s="111"/>
      <c r="B7" s="142"/>
      <c r="C7" s="110"/>
      <c r="D7" s="111"/>
      <c r="E7" s="111" t="s">
        <v>3170</v>
      </c>
      <c r="F7" s="510"/>
      <c r="G7" s="111" t="s">
        <v>3170</v>
      </c>
    </row>
    <row r="8" spans="1:7" s="233" customFormat="1" ht="20.399999999999999" customHeight="1">
      <c r="A8" s="285">
        <v>1</v>
      </c>
      <c r="B8" s="121" t="s">
        <v>3271</v>
      </c>
      <c r="C8" s="121" t="s">
        <v>423</v>
      </c>
      <c r="D8" s="121" t="s">
        <v>3272</v>
      </c>
      <c r="E8" s="477">
        <v>58800</v>
      </c>
      <c r="F8" s="286" t="s">
        <v>424</v>
      </c>
      <c r="G8" s="192">
        <v>0</v>
      </c>
    </row>
    <row r="9" spans="1:7" s="233" customFormat="1" ht="20.149999999999999" customHeight="1">
      <c r="A9" s="285">
        <v>2</v>
      </c>
      <c r="B9" s="120" t="s">
        <v>425</v>
      </c>
      <c r="C9" s="120" t="s">
        <v>426</v>
      </c>
      <c r="D9" s="121" t="s">
        <v>428</v>
      </c>
      <c r="E9" s="197">
        <v>0</v>
      </c>
      <c r="F9" s="195" t="s">
        <v>219</v>
      </c>
      <c r="G9" s="170">
        <v>422730</v>
      </c>
    </row>
    <row r="10" spans="1:7" s="233" customFormat="1" ht="20.149999999999999" customHeight="1">
      <c r="A10" s="269"/>
      <c r="B10" s="120"/>
      <c r="C10" s="120"/>
      <c r="D10" s="168" t="s">
        <v>3</v>
      </c>
      <c r="E10" s="287">
        <f>58800</f>
        <v>58800</v>
      </c>
      <c r="F10" s="287">
        <f>58800</f>
        <v>58800</v>
      </c>
      <c r="G10" s="287">
        <f>SUM(G8:G9)</f>
        <v>422730</v>
      </c>
    </row>
  </sheetData>
  <customSheetViews>
    <customSheetView guid="{0B6FAD62-43BD-4EC8-9980-3120FC41C2BF}" showGridLines="0" fitToPage="1" hiddenRows="1" hiddenColumns="1" topLeftCell="A2">
      <selection activeCell="D17" sqref="D17"/>
      <pageMargins left="0.7" right="0.7" top="0.75" bottom="0.75" header="0.3" footer="0.3"/>
      <pageSetup scale="83" fitToHeight="0" orientation="landscape" r:id="rId1"/>
    </customSheetView>
    <customSheetView guid="{57AB6574-63F2-40B5-BA02-4B403D8BA163}" showPageBreaks="1" showGridLines="0" fitToPage="1" printArea="1" hiddenRows="1" hiddenColumns="1" topLeftCell="A2">
      <selection activeCell="D17" sqref="D17"/>
      <pageMargins left="0.7" right="0.7" top="0.75" bottom="0.75" header="0.3" footer="0.3"/>
      <pageSetup scale="83" fitToHeight="0" orientation="landscape" r:id="rId2"/>
    </customSheetView>
  </customSheetViews>
  <mergeCells count="3">
    <mergeCell ref="A1:E1"/>
    <mergeCell ref="A4:G4"/>
    <mergeCell ref="F5:F7"/>
  </mergeCells>
  <pageMargins left="0.7" right="0.7" top="0.75" bottom="0.75" header="0.3" footer="0.3"/>
  <pageSetup scale="83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G28"/>
  <sheetViews>
    <sheetView showGridLines="0" zoomScaleNormal="100" workbookViewId="0">
      <selection activeCell="B10" sqref="B10"/>
    </sheetView>
  </sheetViews>
  <sheetFormatPr defaultRowHeight="14.5"/>
  <cols>
    <col min="2" max="2" width="37.36328125" customWidth="1"/>
    <col min="3" max="3" width="35.08984375" hidden="1" customWidth="1"/>
    <col min="4" max="4" width="63.90625" customWidth="1"/>
    <col min="5" max="5" width="24.54296875" customWidth="1"/>
    <col min="6" max="6" width="19.08984375" hidden="1" customWidth="1"/>
    <col min="7" max="7" width="21.08984375" customWidth="1"/>
  </cols>
  <sheetData>
    <row r="1" spans="1:7">
      <c r="A1" s="102" t="s">
        <v>2235</v>
      </c>
      <c r="B1" s="102"/>
      <c r="C1" s="103"/>
      <c r="D1" s="103"/>
      <c r="E1" s="103"/>
      <c r="F1" s="104"/>
      <c r="G1" s="104"/>
    </row>
    <row r="2" spans="1:7">
      <c r="A2" s="105" t="s">
        <v>2236</v>
      </c>
      <c r="B2" s="105"/>
      <c r="C2" s="103"/>
      <c r="D2" s="103"/>
      <c r="E2" s="103"/>
      <c r="F2" s="104"/>
      <c r="G2" s="104"/>
    </row>
    <row r="3" spans="1:7">
      <c r="A3" s="486" t="s">
        <v>3171</v>
      </c>
      <c r="B3" s="487"/>
      <c r="C3" s="487"/>
      <c r="D3" s="487"/>
      <c r="E3" s="487"/>
      <c r="F3" s="487"/>
      <c r="G3" s="488"/>
    </row>
    <row r="4" spans="1:7">
      <c r="A4" s="491" t="s">
        <v>4</v>
      </c>
      <c r="B4" s="491" t="s">
        <v>9</v>
      </c>
      <c r="C4" s="106"/>
      <c r="D4" s="491" t="s">
        <v>1</v>
      </c>
      <c r="E4" s="489" t="s">
        <v>3175</v>
      </c>
      <c r="F4" s="107"/>
      <c r="G4" s="489" t="s">
        <v>3186</v>
      </c>
    </row>
    <row r="5" spans="1:7">
      <c r="A5" s="492"/>
      <c r="B5" s="492"/>
      <c r="C5" s="108" t="s">
        <v>10</v>
      </c>
      <c r="D5" s="492"/>
      <c r="E5" s="490"/>
      <c r="F5" s="109" t="s">
        <v>7</v>
      </c>
      <c r="G5" s="490"/>
    </row>
    <row r="6" spans="1:7" ht="16.75" customHeight="1">
      <c r="A6" s="493"/>
      <c r="B6" s="493"/>
      <c r="C6" s="110"/>
      <c r="D6" s="493"/>
      <c r="E6" s="111" t="s">
        <v>3170</v>
      </c>
      <c r="F6" s="111"/>
      <c r="G6" s="111" t="s">
        <v>3170</v>
      </c>
    </row>
    <row r="7" spans="1:7" s="4" customFormat="1" ht="15.5">
      <c r="A7" s="112">
        <v>1</v>
      </c>
      <c r="B7" s="113" t="s">
        <v>2237</v>
      </c>
      <c r="C7" s="114" t="s">
        <v>109</v>
      </c>
      <c r="D7" s="113" t="s">
        <v>2238</v>
      </c>
      <c r="E7" s="115">
        <v>962.02</v>
      </c>
      <c r="F7" s="116" t="s">
        <v>2239</v>
      </c>
      <c r="G7" s="115">
        <v>0</v>
      </c>
    </row>
    <row r="8" spans="1:7" s="4" customFormat="1" ht="15.5">
      <c r="A8" s="112">
        <v>2</v>
      </c>
      <c r="B8" s="113" t="s">
        <v>2240</v>
      </c>
      <c r="C8" s="114" t="s">
        <v>2241</v>
      </c>
      <c r="D8" s="113" t="s">
        <v>2242</v>
      </c>
      <c r="E8" s="115">
        <v>300</v>
      </c>
      <c r="F8" s="116" t="s">
        <v>2243</v>
      </c>
      <c r="G8" s="115">
        <v>0</v>
      </c>
    </row>
    <row r="9" spans="1:7" s="4" customFormat="1" ht="15.5">
      <c r="A9" s="112">
        <v>3</v>
      </c>
      <c r="B9" s="113" t="s">
        <v>2244</v>
      </c>
      <c r="C9" s="114" t="s">
        <v>2245</v>
      </c>
      <c r="D9" s="113" t="s">
        <v>2246</v>
      </c>
      <c r="E9" s="115">
        <v>1769.64</v>
      </c>
      <c r="F9" s="116">
        <v>44506</v>
      </c>
      <c r="G9" s="115">
        <v>0</v>
      </c>
    </row>
    <row r="10" spans="1:7" s="4" customFormat="1" ht="15.5">
      <c r="A10" s="112">
        <v>4</v>
      </c>
      <c r="B10" s="113" t="s">
        <v>2247</v>
      </c>
      <c r="C10" s="114" t="s">
        <v>2248</v>
      </c>
      <c r="D10" s="113" t="s">
        <v>2249</v>
      </c>
      <c r="E10" s="115">
        <v>1233.52</v>
      </c>
      <c r="F10" s="116">
        <v>44377</v>
      </c>
      <c r="G10" s="115">
        <v>0</v>
      </c>
    </row>
    <row r="11" spans="1:7" s="4" customFormat="1" ht="15.5">
      <c r="A11" s="112">
        <v>5</v>
      </c>
      <c r="B11" s="117" t="s">
        <v>2250</v>
      </c>
      <c r="C11" s="112" t="s">
        <v>1732</v>
      </c>
      <c r="D11" s="118" t="s">
        <v>2251</v>
      </c>
      <c r="E11" s="119">
        <v>790.72</v>
      </c>
      <c r="F11" s="116">
        <v>44107</v>
      </c>
      <c r="G11" s="115">
        <v>0</v>
      </c>
    </row>
    <row r="12" spans="1:7" s="4" customFormat="1" ht="15.5">
      <c r="A12" s="112">
        <v>6</v>
      </c>
      <c r="B12" s="120" t="s">
        <v>2240</v>
      </c>
      <c r="C12" s="120" t="s">
        <v>2241</v>
      </c>
      <c r="D12" s="121" t="s">
        <v>2252</v>
      </c>
      <c r="E12" s="122">
        <v>1200</v>
      </c>
      <c r="F12" s="122" t="s">
        <v>2253</v>
      </c>
      <c r="G12" s="115">
        <v>0</v>
      </c>
    </row>
    <row r="13" spans="1:7" s="4" customFormat="1" ht="15.5">
      <c r="A13" s="112">
        <v>7</v>
      </c>
      <c r="B13" s="120" t="s">
        <v>2254</v>
      </c>
      <c r="C13" s="120" t="s">
        <v>2255</v>
      </c>
      <c r="D13" s="121" t="s">
        <v>2256</v>
      </c>
      <c r="E13" s="122">
        <v>11202.93</v>
      </c>
      <c r="F13" s="122" t="s">
        <v>2257</v>
      </c>
      <c r="G13" s="115">
        <v>0</v>
      </c>
    </row>
    <row r="14" spans="1:7" s="4" customFormat="1" ht="15.5">
      <c r="A14" s="112">
        <v>8</v>
      </c>
      <c r="B14" s="120" t="s">
        <v>2258</v>
      </c>
      <c r="C14" s="120" t="s">
        <v>77</v>
      </c>
      <c r="D14" s="121" t="s">
        <v>2259</v>
      </c>
      <c r="E14" s="122">
        <v>10769.25</v>
      </c>
      <c r="F14" s="122" t="s">
        <v>54</v>
      </c>
      <c r="G14" s="115">
        <v>0</v>
      </c>
    </row>
    <row r="15" spans="1:7" s="4" customFormat="1" ht="15.5">
      <c r="A15" s="112">
        <v>9</v>
      </c>
      <c r="B15" s="112" t="s">
        <v>2247</v>
      </c>
      <c r="C15" s="112" t="s">
        <v>2248</v>
      </c>
      <c r="D15" s="112" t="s">
        <v>2260</v>
      </c>
      <c r="E15" s="116">
        <v>2928.29</v>
      </c>
      <c r="F15" s="122" t="s">
        <v>63</v>
      </c>
      <c r="G15" s="115">
        <v>0</v>
      </c>
    </row>
    <row r="16" spans="1:7" s="4" customFormat="1" ht="15" customHeight="1">
      <c r="A16" s="112">
        <f t="shared" ref="A16" si="0">A15+1</f>
        <v>10</v>
      </c>
      <c r="B16" s="120" t="s">
        <v>2261</v>
      </c>
      <c r="C16" s="123" t="s">
        <v>2262</v>
      </c>
      <c r="D16" s="121" t="s">
        <v>2263</v>
      </c>
      <c r="E16" s="122">
        <v>1120</v>
      </c>
      <c r="F16" s="122" t="s">
        <v>2264</v>
      </c>
      <c r="G16" s="115">
        <v>0</v>
      </c>
    </row>
    <row r="17" spans="1:7" s="4" customFormat="1" ht="15.5">
      <c r="A17" s="112"/>
      <c r="B17" s="124"/>
      <c r="C17" s="124"/>
      <c r="D17" s="125" t="s">
        <v>3</v>
      </c>
      <c r="E17" s="126">
        <f>SUM(E7:E16)</f>
        <v>32276.370000000003</v>
      </c>
      <c r="F17" s="122"/>
      <c r="G17" s="126">
        <f>SUM(G7:G16)</f>
        <v>0</v>
      </c>
    </row>
    <row r="19" spans="1:7" hidden="1">
      <c r="A19" s="6" t="s">
        <v>2265</v>
      </c>
    </row>
    <row r="20" spans="1:7" hidden="1"/>
    <row r="21" spans="1:7" hidden="1"/>
    <row r="22" spans="1:7" hidden="1">
      <c r="A22" t="s">
        <v>2266</v>
      </c>
      <c r="C22" t="s">
        <v>2267</v>
      </c>
    </row>
    <row r="23" spans="1:7" hidden="1">
      <c r="A23" t="s">
        <v>2268</v>
      </c>
    </row>
    <row r="24" spans="1:7" hidden="1">
      <c r="A24" t="s">
        <v>2269</v>
      </c>
    </row>
    <row r="25" spans="1:7" hidden="1"/>
    <row r="26" spans="1:7" hidden="1"/>
    <row r="27" spans="1:7" hidden="1"/>
    <row r="28" spans="1:7" hidden="1"/>
  </sheetData>
  <customSheetViews>
    <customSheetView guid="{0B6FAD62-43BD-4EC8-9980-3120FC41C2BF}" showGridLines="0" fitToPage="1" hiddenRows="1" hiddenColumns="1">
      <selection activeCell="B10" sqref="B10"/>
      <pageMargins left="0.7" right="0.7" top="0.75" bottom="0.75" header="0.3" footer="0.3"/>
      <pageSetup scale="78" fitToHeight="0" orientation="landscape" r:id="rId1"/>
    </customSheetView>
    <customSheetView guid="{57AB6574-63F2-40B5-BA02-4B403D8BA163}" showPageBreaks="1" showGridLines="0" fitToPage="1" printArea="1" hiddenRows="1" hiddenColumns="1">
      <selection activeCell="B10" sqref="B10"/>
      <pageMargins left="0.7" right="0.7" top="0.75" bottom="0.75" header="0.3" footer="0.3"/>
      <pageSetup scale="78" fitToHeight="0" orientation="landscape" r:id="rId2"/>
    </customSheetView>
  </customSheetViews>
  <mergeCells count="6">
    <mergeCell ref="A3:G3"/>
    <mergeCell ref="G4:G5"/>
    <mergeCell ref="E4:E5"/>
    <mergeCell ref="D4:D6"/>
    <mergeCell ref="B4:B6"/>
    <mergeCell ref="A4:A6"/>
  </mergeCells>
  <pageMargins left="0.7" right="0.7" top="0.75" bottom="0.75" header="0.3" footer="0.3"/>
  <pageSetup scale="78" fitToHeight="0" orientation="landscape"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F22"/>
  <sheetViews>
    <sheetView showGridLines="0" topLeftCell="A2" zoomScaleNormal="100" workbookViewId="0">
      <selection activeCell="C15" sqref="C15"/>
    </sheetView>
  </sheetViews>
  <sheetFormatPr defaultColWidth="8.90625" defaultRowHeight="13"/>
  <cols>
    <col min="1" max="1" width="8.90625" style="104"/>
    <col min="2" max="2" width="37.90625" style="104" bestFit="1" customWidth="1"/>
    <col min="3" max="3" width="57.08984375" style="104" customWidth="1"/>
    <col min="4" max="4" width="24.54296875" style="104" customWidth="1"/>
    <col min="5" max="5" width="31.54296875" style="104" hidden="1" customWidth="1"/>
    <col min="6" max="6" width="21.36328125" style="104" customWidth="1"/>
    <col min="7" max="16384" width="8.90625" style="104"/>
  </cols>
  <sheetData>
    <row r="1" spans="1:6" hidden="1">
      <c r="A1" s="507" t="s">
        <v>5</v>
      </c>
      <c r="B1" s="507"/>
      <c r="C1" s="507"/>
      <c r="D1" s="507"/>
    </row>
    <row r="2" spans="1:6">
      <c r="A2" s="102" t="s">
        <v>3106</v>
      </c>
      <c r="B2" s="103"/>
      <c r="D2" s="103"/>
      <c r="E2" s="103"/>
    </row>
    <row r="3" spans="1:6">
      <c r="A3" s="105" t="s">
        <v>3107</v>
      </c>
      <c r="B3" s="103"/>
      <c r="D3" s="103"/>
      <c r="E3" s="103"/>
    </row>
    <row r="4" spans="1:6" ht="25.75" customHeight="1">
      <c r="A4" s="511" t="s">
        <v>3171</v>
      </c>
      <c r="B4" s="511"/>
      <c r="C4" s="511"/>
      <c r="D4" s="511"/>
      <c r="E4" s="511"/>
      <c r="F4" s="511"/>
    </row>
    <row r="5" spans="1:6" ht="18" customHeight="1">
      <c r="A5" s="138"/>
      <c r="B5" s="106"/>
      <c r="C5" s="138"/>
      <c r="D5" s="268"/>
      <c r="E5" s="489" t="s">
        <v>7</v>
      </c>
      <c r="F5" s="237"/>
    </row>
    <row r="6" spans="1:6">
      <c r="A6" s="140" t="s">
        <v>4</v>
      </c>
      <c r="B6" s="108" t="s">
        <v>369</v>
      </c>
      <c r="C6" s="140" t="s">
        <v>1</v>
      </c>
      <c r="D6" s="239" t="s">
        <v>3175</v>
      </c>
      <c r="E6" s="490"/>
      <c r="F6" s="109" t="s">
        <v>3186</v>
      </c>
    </row>
    <row r="7" spans="1:6">
      <c r="A7" s="111"/>
      <c r="B7" s="110"/>
      <c r="C7" s="111"/>
      <c r="D7" s="111" t="s">
        <v>3170</v>
      </c>
      <c r="E7" s="510"/>
      <c r="F7" s="111" t="s">
        <v>3170</v>
      </c>
    </row>
    <row r="8" spans="1:6" s="233" customFormat="1" ht="20.149999999999999" customHeight="1">
      <c r="A8" s="123">
        <v>1</v>
      </c>
      <c r="B8" s="123" t="s">
        <v>370</v>
      </c>
      <c r="C8" s="288" t="s">
        <v>371</v>
      </c>
      <c r="D8" s="192">
        <v>0</v>
      </c>
      <c r="E8" s="167" t="s">
        <v>372</v>
      </c>
      <c r="F8" s="170">
        <v>937.73</v>
      </c>
    </row>
    <row r="9" spans="1:6" s="233" customFormat="1" ht="20.149999999999999" customHeight="1">
      <c r="A9" s="123">
        <v>2</v>
      </c>
      <c r="B9" s="289" t="s">
        <v>373</v>
      </c>
      <c r="C9" s="269" t="s">
        <v>371</v>
      </c>
      <c r="D9" s="192">
        <v>0</v>
      </c>
      <c r="E9" s="188" t="s">
        <v>374</v>
      </c>
      <c r="F9" s="167">
        <v>1416.99</v>
      </c>
    </row>
    <row r="10" spans="1:6" s="233" customFormat="1" ht="20.149999999999999" customHeight="1">
      <c r="A10" s="123">
        <v>3</v>
      </c>
      <c r="B10" s="289" t="s">
        <v>375</v>
      </c>
      <c r="C10" s="269" t="s">
        <v>371</v>
      </c>
      <c r="D10" s="192">
        <v>0</v>
      </c>
      <c r="E10" s="167" t="s">
        <v>374</v>
      </c>
      <c r="F10" s="167">
        <v>707.21</v>
      </c>
    </row>
    <row r="11" spans="1:6" s="233" customFormat="1" ht="20.149999999999999" customHeight="1">
      <c r="A11" s="123">
        <v>4</v>
      </c>
      <c r="B11" s="289" t="s">
        <v>376</v>
      </c>
      <c r="C11" s="269" t="s">
        <v>377</v>
      </c>
      <c r="D11" s="192">
        <v>0</v>
      </c>
      <c r="E11" s="167" t="s">
        <v>374</v>
      </c>
      <c r="F11" s="167">
        <v>579</v>
      </c>
    </row>
    <row r="12" spans="1:6" s="233" customFormat="1" ht="20.149999999999999" customHeight="1">
      <c r="A12" s="123">
        <v>5</v>
      </c>
      <c r="B12" s="289" t="s">
        <v>378</v>
      </c>
      <c r="C12" s="269" t="s">
        <v>379</v>
      </c>
      <c r="D12" s="192">
        <v>0</v>
      </c>
      <c r="E12" s="167" t="s">
        <v>374</v>
      </c>
      <c r="F12" s="167">
        <v>450</v>
      </c>
    </row>
    <row r="13" spans="1:6" s="233" customFormat="1" ht="20.149999999999999" customHeight="1">
      <c r="A13" s="123">
        <v>6</v>
      </c>
      <c r="B13" s="289" t="s">
        <v>380</v>
      </c>
      <c r="C13" s="269" t="s">
        <v>59</v>
      </c>
      <c r="D13" s="167">
        <v>188.91</v>
      </c>
      <c r="E13" s="167" t="s">
        <v>381</v>
      </c>
      <c r="F13" s="192">
        <v>0</v>
      </c>
    </row>
    <row r="14" spans="1:6" s="233" customFormat="1" ht="20.149999999999999" customHeight="1">
      <c r="A14" s="123">
        <v>7</v>
      </c>
      <c r="B14" s="289" t="s">
        <v>382</v>
      </c>
      <c r="C14" s="269" t="s">
        <v>160</v>
      </c>
      <c r="D14" s="167">
        <v>855.05</v>
      </c>
      <c r="E14" s="167" t="s">
        <v>381</v>
      </c>
      <c r="F14" s="192">
        <v>0</v>
      </c>
    </row>
    <row r="15" spans="1:6" s="233" customFormat="1" ht="20.149999999999999" customHeight="1">
      <c r="A15" s="123">
        <v>8</v>
      </c>
      <c r="B15" s="289" t="s">
        <v>383</v>
      </c>
      <c r="C15" s="269" t="s">
        <v>384</v>
      </c>
      <c r="D15" s="167">
        <v>279.64</v>
      </c>
      <c r="E15" s="167" t="s">
        <v>381</v>
      </c>
      <c r="F15" s="192">
        <v>0</v>
      </c>
    </row>
    <row r="16" spans="1:6" s="233" customFormat="1" ht="20.149999999999999" customHeight="1">
      <c r="A16" s="123">
        <v>9</v>
      </c>
      <c r="B16" s="289" t="s">
        <v>385</v>
      </c>
      <c r="C16" s="269" t="s">
        <v>386</v>
      </c>
      <c r="D16" s="167">
        <v>67.95</v>
      </c>
      <c r="E16" s="167" t="s">
        <v>381</v>
      </c>
      <c r="F16" s="192">
        <v>0</v>
      </c>
    </row>
    <row r="17" spans="1:6" s="233" customFormat="1" ht="20.149999999999999" customHeight="1">
      <c r="A17" s="123">
        <v>10</v>
      </c>
      <c r="B17" s="289" t="s">
        <v>387</v>
      </c>
      <c r="C17" s="269" t="s">
        <v>388</v>
      </c>
      <c r="D17" s="167">
        <v>56</v>
      </c>
      <c r="E17" s="167" t="s">
        <v>381</v>
      </c>
      <c r="F17" s="192">
        <v>0</v>
      </c>
    </row>
    <row r="18" spans="1:6" s="233" customFormat="1" ht="20.149999999999999" customHeight="1">
      <c r="A18" s="123">
        <v>11</v>
      </c>
      <c r="B18" s="289" t="s">
        <v>389</v>
      </c>
      <c r="C18" s="269" t="s">
        <v>390</v>
      </c>
      <c r="D18" s="192">
        <v>0</v>
      </c>
      <c r="E18" s="167" t="s">
        <v>374</v>
      </c>
      <c r="F18" s="167">
        <v>1896.83</v>
      </c>
    </row>
    <row r="19" spans="1:6" s="233" customFormat="1" ht="20.149999999999999" customHeight="1">
      <c r="A19" s="123">
        <v>12</v>
      </c>
      <c r="B19" s="289" t="s">
        <v>391</v>
      </c>
      <c r="C19" s="269" t="s">
        <v>392</v>
      </c>
      <c r="D19" s="192">
        <v>0</v>
      </c>
      <c r="E19" s="167" t="s">
        <v>374</v>
      </c>
      <c r="F19" s="167">
        <v>2346.1999999999998</v>
      </c>
    </row>
    <row r="20" spans="1:6" s="233" customFormat="1" ht="20.149999999999999" customHeight="1">
      <c r="A20" s="123">
        <v>13</v>
      </c>
      <c r="B20" s="289" t="s">
        <v>393</v>
      </c>
      <c r="C20" s="269" t="s">
        <v>394</v>
      </c>
      <c r="D20" s="192">
        <v>0</v>
      </c>
      <c r="E20" s="167" t="s">
        <v>395</v>
      </c>
      <c r="F20" s="167">
        <v>5796</v>
      </c>
    </row>
    <row r="21" spans="1:6" s="233" customFormat="1" ht="20.149999999999999" customHeight="1">
      <c r="A21" s="123">
        <v>14</v>
      </c>
      <c r="B21" s="289" t="s">
        <v>396</v>
      </c>
      <c r="C21" s="269" t="s">
        <v>397</v>
      </c>
      <c r="D21" s="192">
        <v>0</v>
      </c>
      <c r="E21" s="167" t="s">
        <v>374</v>
      </c>
      <c r="F21" s="167">
        <v>3489</v>
      </c>
    </row>
    <row r="22" spans="1:6" ht="20.149999999999999" customHeight="1">
      <c r="A22" s="112"/>
      <c r="B22" s="290"/>
      <c r="C22" s="125" t="s">
        <v>3</v>
      </c>
      <c r="D22" s="185">
        <f>SUM(D8:D21)</f>
        <v>1447.55</v>
      </c>
      <c r="E22" s="185">
        <f t="shared" ref="E22:F22" si="0">SUM(E8:E21)</f>
        <v>0</v>
      </c>
      <c r="F22" s="185">
        <f t="shared" si="0"/>
        <v>17618.96</v>
      </c>
    </row>
  </sheetData>
  <customSheetViews>
    <customSheetView guid="{0B6FAD62-43BD-4EC8-9980-3120FC41C2BF}" showGridLines="0" fitToPage="1" hiddenRows="1" hiddenColumns="1" topLeftCell="A2">
      <selection activeCell="C15" sqref="C15"/>
      <pageMargins left="0.7" right="0.7" top="0.75" bottom="0.75" header="0.3" footer="0.3"/>
      <pageSetup scale="81" fitToHeight="0" orientation="landscape" horizontalDpi="300" verticalDpi="300" r:id="rId1"/>
    </customSheetView>
    <customSheetView guid="{57AB6574-63F2-40B5-BA02-4B403D8BA163}" showPageBreaks="1" showGridLines="0" fitToPage="1" printArea="1" hiddenRows="1" hiddenColumns="1" topLeftCell="A2">
      <selection activeCell="C15" sqref="C15"/>
      <pageMargins left="0.7" right="0.7" top="0.75" bottom="0.75" header="0.3" footer="0.3"/>
      <pageSetup scale="81" fitToHeight="0" orientation="landscape" horizontalDpi="300" verticalDpi="300" r:id="rId2"/>
    </customSheetView>
  </customSheetViews>
  <mergeCells count="3">
    <mergeCell ref="A1:D1"/>
    <mergeCell ref="E5:E7"/>
    <mergeCell ref="A4:F4"/>
  </mergeCells>
  <pageMargins left="0.7" right="0.7" top="0.75" bottom="0.75" header="0.3" footer="0.3"/>
  <pageSetup scale="81" fitToHeight="0" orientation="landscape" horizontalDpi="300" verticalDpi="300"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G36"/>
  <sheetViews>
    <sheetView showGridLines="0" zoomScaleNormal="100" workbookViewId="0">
      <selection activeCell="D24" sqref="D24"/>
    </sheetView>
  </sheetViews>
  <sheetFormatPr defaultColWidth="8.90625" defaultRowHeight="13"/>
  <cols>
    <col min="1" max="1" width="14.36328125" style="385" customWidth="1"/>
    <col min="2" max="2" width="50" style="385" customWidth="1"/>
    <col min="3" max="3" width="26.90625" style="385" hidden="1" customWidth="1"/>
    <col min="4" max="4" width="63.81640625" style="385" customWidth="1"/>
    <col min="5" max="5" width="24.54296875" style="385" customWidth="1"/>
    <col min="6" max="6" width="9.08984375" style="385" hidden="1" customWidth="1"/>
    <col min="7" max="7" width="22" style="385" customWidth="1"/>
    <col min="8" max="16384" width="8.90625" style="385"/>
  </cols>
  <sheetData>
    <row r="1" spans="1:7" ht="19.25" customHeight="1">
      <c r="A1" s="402" t="s">
        <v>3108</v>
      </c>
      <c r="C1" s="402"/>
      <c r="D1" s="403"/>
      <c r="E1" s="403"/>
      <c r="F1" s="403"/>
    </row>
    <row r="2" spans="1:7" ht="19.25" customHeight="1">
      <c r="A2" s="404" t="s">
        <v>712</v>
      </c>
      <c r="C2" s="404"/>
      <c r="D2" s="403"/>
      <c r="E2" s="403"/>
      <c r="F2" s="403"/>
    </row>
    <row r="3" spans="1:7" ht="25.75" customHeight="1">
      <c r="A3" s="494" t="s">
        <v>3171</v>
      </c>
      <c r="B3" s="495"/>
      <c r="C3" s="495"/>
      <c r="D3" s="495"/>
      <c r="E3" s="495"/>
      <c r="F3" s="495"/>
      <c r="G3" s="496"/>
    </row>
    <row r="4" spans="1:7">
      <c r="A4" s="325"/>
      <c r="B4" s="291"/>
      <c r="C4" s="155"/>
      <c r="D4" s="325"/>
      <c r="E4" s="446"/>
      <c r="F4" s="489" t="s">
        <v>7</v>
      </c>
      <c r="G4" s="389"/>
    </row>
    <row r="5" spans="1:7">
      <c r="A5" s="140" t="s">
        <v>4</v>
      </c>
      <c r="B5" s="297" t="s">
        <v>9</v>
      </c>
      <c r="C5" s="108" t="s">
        <v>10</v>
      </c>
      <c r="D5" s="140" t="s">
        <v>1</v>
      </c>
      <c r="E5" s="244" t="s">
        <v>3175</v>
      </c>
      <c r="F5" s="490"/>
      <c r="G5" s="109" t="s">
        <v>3186</v>
      </c>
    </row>
    <row r="6" spans="1:7">
      <c r="A6" s="326"/>
      <c r="B6" s="142"/>
      <c r="C6" s="110"/>
      <c r="D6" s="326"/>
      <c r="E6" s="326" t="s">
        <v>3170</v>
      </c>
      <c r="F6" s="510"/>
      <c r="G6" s="326" t="s">
        <v>3170</v>
      </c>
    </row>
    <row r="7" spans="1:7" s="366" customFormat="1" ht="27.65" customHeight="1">
      <c r="A7" s="447">
        <v>1</v>
      </c>
      <c r="B7" s="292" t="s">
        <v>713</v>
      </c>
      <c r="C7" s="292" t="s">
        <v>714</v>
      </c>
      <c r="D7" s="293" t="s">
        <v>715</v>
      </c>
      <c r="E7" s="294">
        <v>145.6</v>
      </c>
      <c r="F7" s="448" t="s">
        <v>716</v>
      </c>
      <c r="G7" s="449">
        <v>0</v>
      </c>
    </row>
    <row r="8" spans="1:7" s="366" customFormat="1" ht="27.65" customHeight="1">
      <c r="A8" s="281">
        <v>2</v>
      </c>
      <c r="B8" s="295" t="s">
        <v>717</v>
      </c>
      <c r="C8" s="295" t="s">
        <v>718</v>
      </c>
      <c r="D8" s="169" t="s">
        <v>719</v>
      </c>
      <c r="E8" s="296">
        <v>102480</v>
      </c>
      <c r="F8" s="450" t="s">
        <v>716</v>
      </c>
      <c r="G8" s="449">
        <v>0</v>
      </c>
    </row>
    <row r="9" spans="1:7" s="366" customFormat="1" ht="27.65" customHeight="1">
      <c r="A9" s="281">
        <v>3</v>
      </c>
      <c r="B9" s="295" t="s">
        <v>720</v>
      </c>
      <c r="C9" s="295" t="s">
        <v>721</v>
      </c>
      <c r="D9" s="327" t="s">
        <v>722</v>
      </c>
      <c r="E9" s="296">
        <v>500</v>
      </c>
      <c r="F9" s="450" t="s">
        <v>716</v>
      </c>
      <c r="G9" s="449">
        <v>0</v>
      </c>
    </row>
    <row r="10" spans="1:7" s="366" customFormat="1" ht="27.65" customHeight="1">
      <c r="A10" s="281">
        <v>4</v>
      </c>
      <c r="B10" s="295" t="s">
        <v>723</v>
      </c>
      <c r="C10" s="295" t="s">
        <v>724</v>
      </c>
      <c r="D10" s="327" t="s">
        <v>725</v>
      </c>
      <c r="E10" s="296">
        <v>126800.96000000001</v>
      </c>
      <c r="F10" s="450" t="s">
        <v>716</v>
      </c>
      <c r="G10" s="449">
        <v>0</v>
      </c>
    </row>
    <row r="11" spans="1:7" s="366" customFormat="1" ht="27.65" customHeight="1">
      <c r="A11" s="281">
        <v>5</v>
      </c>
      <c r="B11" s="295" t="s">
        <v>726</v>
      </c>
      <c r="C11" s="295" t="s">
        <v>680</v>
      </c>
      <c r="D11" s="327" t="s">
        <v>727</v>
      </c>
      <c r="E11" s="296">
        <v>1730.4</v>
      </c>
      <c r="F11" s="450" t="s">
        <v>716</v>
      </c>
      <c r="G11" s="449">
        <v>0</v>
      </c>
    </row>
    <row r="12" spans="1:7" s="366" customFormat="1" ht="27.65" customHeight="1">
      <c r="A12" s="281">
        <v>6</v>
      </c>
      <c r="B12" s="295" t="s">
        <v>728</v>
      </c>
      <c r="C12" s="295" t="s">
        <v>677</v>
      </c>
      <c r="D12" s="327" t="s">
        <v>729</v>
      </c>
      <c r="E12" s="296">
        <v>1243.2</v>
      </c>
      <c r="F12" s="450" t="s">
        <v>716</v>
      </c>
      <c r="G12" s="449">
        <v>0</v>
      </c>
    </row>
    <row r="13" spans="1:7" s="366" customFormat="1" ht="27.65" customHeight="1">
      <c r="A13" s="281">
        <v>7</v>
      </c>
      <c r="B13" s="295" t="s">
        <v>730</v>
      </c>
      <c r="C13" s="295" t="s">
        <v>502</v>
      </c>
      <c r="D13" s="327" t="s">
        <v>731</v>
      </c>
      <c r="E13" s="296">
        <v>368.87</v>
      </c>
      <c r="F13" s="450" t="s">
        <v>716</v>
      </c>
      <c r="G13" s="449">
        <v>0</v>
      </c>
    </row>
    <row r="14" spans="1:7" s="366" customFormat="1" ht="27.65" customHeight="1">
      <c r="A14" s="281">
        <v>8</v>
      </c>
      <c r="B14" s="295" t="s">
        <v>732</v>
      </c>
      <c r="C14" s="295" t="s">
        <v>733</v>
      </c>
      <c r="D14" s="327" t="s">
        <v>734</v>
      </c>
      <c r="E14" s="296">
        <v>84</v>
      </c>
      <c r="F14" s="450" t="s">
        <v>716</v>
      </c>
      <c r="G14" s="449">
        <v>0</v>
      </c>
    </row>
    <row r="15" spans="1:7" s="366" customFormat="1" ht="27.65" customHeight="1">
      <c r="A15" s="281">
        <v>9</v>
      </c>
      <c r="B15" s="295" t="s">
        <v>735</v>
      </c>
      <c r="C15" s="295" t="s">
        <v>736</v>
      </c>
      <c r="D15" s="327" t="s">
        <v>737</v>
      </c>
      <c r="E15" s="296">
        <v>2026.04</v>
      </c>
      <c r="F15" s="450" t="s">
        <v>716</v>
      </c>
      <c r="G15" s="449">
        <v>0</v>
      </c>
    </row>
    <row r="16" spans="1:7" s="366" customFormat="1" ht="27.65" customHeight="1">
      <c r="A16" s="281">
        <v>10</v>
      </c>
      <c r="B16" s="295" t="s">
        <v>738</v>
      </c>
      <c r="C16" s="295" t="s">
        <v>739</v>
      </c>
      <c r="D16" s="327" t="s">
        <v>740</v>
      </c>
      <c r="E16" s="296">
        <v>2650</v>
      </c>
      <c r="F16" s="450" t="s">
        <v>716</v>
      </c>
      <c r="G16" s="449">
        <v>0</v>
      </c>
    </row>
    <row r="17" spans="1:7" s="366" customFormat="1" ht="27.65" customHeight="1">
      <c r="A17" s="281">
        <v>11</v>
      </c>
      <c r="B17" s="295" t="s">
        <v>741</v>
      </c>
      <c r="C17" s="295" t="s">
        <v>103</v>
      </c>
      <c r="D17" s="327" t="s">
        <v>742</v>
      </c>
      <c r="E17" s="296">
        <v>109.7</v>
      </c>
      <c r="F17" s="450" t="s">
        <v>716</v>
      </c>
      <c r="G17" s="449">
        <v>0</v>
      </c>
    </row>
    <row r="18" spans="1:7" s="366" customFormat="1" ht="27.65" customHeight="1">
      <c r="A18" s="281">
        <v>12</v>
      </c>
      <c r="B18" s="292" t="s">
        <v>743</v>
      </c>
      <c r="C18" s="292" t="s">
        <v>744</v>
      </c>
      <c r="D18" s="451" t="s">
        <v>745</v>
      </c>
      <c r="E18" s="294">
        <v>28250</v>
      </c>
      <c r="F18" s="450" t="s">
        <v>716</v>
      </c>
      <c r="G18" s="449">
        <v>0</v>
      </c>
    </row>
    <row r="19" spans="1:7" s="366" customFormat="1" ht="27.65" customHeight="1">
      <c r="A19" s="281">
        <v>13</v>
      </c>
      <c r="B19" s="295" t="s">
        <v>746</v>
      </c>
      <c r="C19" s="295" t="s">
        <v>492</v>
      </c>
      <c r="D19" s="327" t="s">
        <v>747</v>
      </c>
      <c r="E19" s="296">
        <v>3133.76</v>
      </c>
      <c r="F19" s="450" t="s">
        <v>716</v>
      </c>
      <c r="G19" s="449">
        <v>0</v>
      </c>
    </row>
    <row r="20" spans="1:7" s="366" customFormat="1" ht="27.65" customHeight="1">
      <c r="A20" s="281">
        <v>14</v>
      </c>
      <c r="B20" s="295" t="s">
        <v>748</v>
      </c>
      <c r="C20" s="295" t="s">
        <v>749</v>
      </c>
      <c r="D20" s="327" t="s">
        <v>750</v>
      </c>
      <c r="E20" s="296">
        <v>1957.76</v>
      </c>
      <c r="F20" s="450" t="s">
        <v>716</v>
      </c>
      <c r="G20" s="449">
        <v>0</v>
      </c>
    </row>
    <row r="21" spans="1:7" s="366" customFormat="1" ht="27.65" customHeight="1">
      <c r="A21" s="281">
        <v>15</v>
      </c>
      <c r="B21" s="295" t="s">
        <v>751</v>
      </c>
      <c r="C21" s="295" t="s">
        <v>752</v>
      </c>
      <c r="D21" s="327" t="s">
        <v>753</v>
      </c>
      <c r="E21" s="296">
        <v>3808</v>
      </c>
      <c r="F21" s="450" t="s">
        <v>716</v>
      </c>
      <c r="G21" s="449">
        <v>0</v>
      </c>
    </row>
    <row r="22" spans="1:7" s="366" customFormat="1" ht="27.65" customHeight="1">
      <c r="A22" s="281">
        <v>16</v>
      </c>
      <c r="B22" s="295" t="s">
        <v>754</v>
      </c>
      <c r="C22" s="295" t="s">
        <v>534</v>
      </c>
      <c r="D22" s="327" t="s">
        <v>755</v>
      </c>
      <c r="E22" s="296">
        <v>173.6</v>
      </c>
      <c r="F22" s="450" t="s">
        <v>716</v>
      </c>
      <c r="G22" s="449">
        <v>0</v>
      </c>
    </row>
    <row r="23" spans="1:7" s="366" customFormat="1" ht="27.65" customHeight="1">
      <c r="A23" s="281">
        <v>17</v>
      </c>
      <c r="B23" s="295" t="s">
        <v>754</v>
      </c>
      <c r="C23" s="295" t="s">
        <v>534</v>
      </c>
      <c r="D23" s="327" t="s">
        <v>755</v>
      </c>
      <c r="E23" s="296">
        <v>117.6</v>
      </c>
      <c r="F23" s="450" t="s">
        <v>716</v>
      </c>
      <c r="G23" s="449">
        <v>0</v>
      </c>
    </row>
    <row r="24" spans="1:7" s="366" customFormat="1" ht="27.65" customHeight="1">
      <c r="A24" s="281">
        <v>18</v>
      </c>
      <c r="B24" s="295" t="s">
        <v>756</v>
      </c>
      <c r="C24" s="295" t="s">
        <v>757</v>
      </c>
      <c r="D24" s="327" t="s">
        <v>758</v>
      </c>
      <c r="E24" s="296">
        <v>985.6</v>
      </c>
      <c r="F24" s="450" t="s">
        <v>716</v>
      </c>
      <c r="G24" s="449">
        <v>0</v>
      </c>
    </row>
    <row r="25" spans="1:7" s="366" customFormat="1" ht="27.65" customHeight="1">
      <c r="A25" s="281">
        <v>19</v>
      </c>
      <c r="B25" s="295" t="s">
        <v>380</v>
      </c>
      <c r="C25" s="295" t="s">
        <v>56</v>
      </c>
      <c r="D25" s="327" t="s">
        <v>759</v>
      </c>
      <c r="E25" s="296">
        <v>242.48</v>
      </c>
      <c r="F25" s="450" t="s">
        <v>716</v>
      </c>
      <c r="G25" s="449">
        <v>0</v>
      </c>
    </row>
    <row r="26" spans="1:7" ht="22.75" customHeight="1">
      <c r="A26" s="383"/>
      <c r="B26" s="452"/>
      <c r="C26" s="452"/>
      <c r="D26" s="453" t="s">
        <v>3</v>
      </c>
      <c r="E26" s="454">
        <f>SUM(E7:E25)</f>
        <v>276807.56999999995</v>
      </c>
      <c r="F26" s="454">
        <f t="shared" ref="F26:G26" si="0">SUM(F7:F25)</f>
        <v>0</v>
      </c>
      <c r="G26" s="454">
        <f t="shared" si="0"/>
        <v>0</v>
      </c>
    </row>
    <row r="28" spans="1:7" hidden="1"/>
    <row r="29" spans="1:7" hidden="1">
      <c r="A29" s="385" t="s">
        <v>760</v>
      </c>
      <c r="C29" s="385" t="s">
        <v>760</v>
      </c>
    </row>
    <row r="30" spans="1:7" hidden="1">
      <c r="A30" s="385" t="s">
        <v>761</v>
      </c>
      <c r="C30" s="385" t="s">
        <v>762</v>
      </c>
    </row>
    <row r="31" spans="1:7" hidden="1"/>
    <row r="32" spans="1:7" hidden="1"/>
    <row r="33" hidden="1"/>
    <row r="34" hidden="1"/>
    <row r="35" hidden="1"/>
    <row r="36" hidden="1"/>
  </sheetData>
  <customSheetViews>
    <customSheetView guid="{0B6FAD62-43BD-4EC8-9980-3120FC41C2BF}" showGridLines="0" fitToPage="1" hiddenRows="1" hiddenColumns="1">
      <selection activeCell="D24" sqref="D24"/>
      <pageMargins left="0.7" right="0.7" top="0.75" bottom="0.75" header="0.3" footer="0.3"/>
      <pageSetup scale="59" fitToWidth="0" orientation="landscape" r:id="rId1"/>
    </customSheetView>
    <customSheetView guid="{57AB6574-63F2-40B5-BA02-4B403D8BA163}" showPageBreaks="1" showGridLines="0" fitToPage="1" printArea="1" hiddenRows="1" hiddenColumns="1">
      <selection activeCell="D24" sqref="D24"/>
      <pageMargins left="0.7" right="0.7" top="0.75" bottom="0.75" header="0.3" footer="0.3"/>
      <pageSetup scale="59" fitToWidth="0" orientation="landscape" r:id="rId2"/>
    </customSheetView>
  </customSheetViews>
  <mergeCells count="2">
    <mergeCell ref="F4:F6"/>
    <mergeCell ref="A3:G3"/>
  </mergeCells>
  <pageMargins left="0.7" right="0.7" top="0.75" bottom="0.75" header="0.3" footer="0.3"/>
  <pageSetup scale="59" fitToWidth="0" orientation="landscape"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G34"/>
  <sheetViews>
    <sheetView showGridLines="0" zoomScaleNormal="100" zoomScaleSheetLayoutView="100" workbookViewId="0">
      <selection activeCell="B15" sqref="B15"/>
    </sheetView>
  </sheetViews>
  <sheetFormatPr defaultColWidth="8.90625" defaultRowHeight="13"/>
  <cols>
    <col min="1" max="1" width="13.36328125" style="104" customWidth="1"/>
    <col min="2" max="2" width="46.1796875" style="104" customWidth="1"/>
    <col min="3" max="3" width="26.90625" style="104" hidden="1" customWidth="1"/>
    <col min="4" max="4" width="65.453125" style="104" customWidth="1"/>
    <col min="5" max="5" width="21.36328125" style="104" customWidth="1"/>
    <col min="6" max="6" width="16.453125" style="104" hidden="1" customWidth="1"/>
    <col min="7" max="7" width="22.90625" style="104" customWidth="1"/>
    <col min="8" max="16384" width="8.90625" style="104"/>
  </cols>
  <sheetData>
    <row r="1" spans="1:7">
      <c r="A1" s="177" t="s">
        <v>3153</v>
      </c>
    </row>
    <row r="2" spans="1:7">
      <c r="A2" s="177" t="s">
        <v>3154</v>
      </c>
    </row>
    <row r="3" spans="1:7">
      <c r="A3" s="486" t="s">
        <v>3171</v>
      </c>
      <c r="B3" s="487"/>
      <c r="C3" s="487"/>
      <c r="D3" s="487"/>
      <c r="E3" s="487"/>
      <c r="F3" s="487"/>
      <c r="G3" s="488"/>
    </row>
    <row r="4" spans="1:7">
      <c r="A4" s="513" t="s">
        <v>4</v>
      </c>
      <c r="B4" s="491" t="s">
        <v>9</v>
      </c>
      <c r="C4" s="155" t="s">
        <v>10</v>
      </c>
      <c r="D4" s="491" t="s">
        <v>1</v>
      </c>
      <c r="E4" s="508" t="s">
        <v>3175</v>
      </c>
      <c r="F4" s="489" t="s">
        <v>7</v>
      </c>
      <c r="G4" s="237"/>
    </row>
    <row r="5" spans="1:7">
      <c r="A5" s="514"/>
      <c r="B5" s="492"/>
      <c r="C5" s="110"/>
      <c r="D5" s="492"/>
      <c r="E5" s="509"/>
      <c r="F5" s="490"/>
      <c r="G5" s="109" t="s">
        <v>3186</v>
      </c>
    </row>
    <row r="6" spans="1:7">
      <c r="A6" s="515"/>
      <c r="B6" s="493"/>
      <c r="C6" s="110"/>
      <c r="D6" s="493"/>
      <c r="E6" s="111" t="s">
        <v>3170</v>
      </c>
      <c r="F6" s="510"/>
      <c r="G6" s="111" t="s">
        <v>3170</v>
      </c>
    </row>
    <row r="7" spans="1:7" s="233" customFormat="1" ht="13.75" customHeight="1">
      <c r="A7" s="299">
        <v>1</v>
      </c>
      <c r="B7" s="292" t="s">
        <v>763</v>
      </c>
      <c r="C7" s="292" t="s">
        <v>764</v>
      </c>
      <c r="D7" s="293" t="s">
        <v>765</v>
      </c>
      <c r="E7" s="300">
        <v>208.32</v>
      </c>
      <c r="F7" s="301" t="s">
        <v>716</v>
      </c>
      <c r="G7" s="192">
        <v>0</v>
      </c>
    </row>
    <row r="8" spans="1:7" s="233" customFormat="1" ht="13.75" customHeight="1">
      <c r="A8" s="302">
        <v>2</v>
      </c>
      <c r="B8" s="295" t="s">
        <v>746</v>
      </c>
      <c r="C8" s="295" t="s">
        <v>492</v>
      </c>
      <c r="D8" s="121" t="s">
        <v>766</v>
      </c>
      <c r="E8" s="303">
        <v>166.05</v>
      </c>
      <c r="F8" s="304" t="s">
        <v>716</v>
      </c>
      <c r="G8" s="192">
        <v>0</v>
      </c>
    </row>
    <row r="9" spans="1:7" s="233" customFormat="1" ht="13.75" customHeight="1">
      <c r="A9" s="302">
        <v>3</v>
      </c>
      <c r="B9" s="295" t="s">
        <v>767</v>
      </c>
      <c r="C9" s="295" t="s">
        <v>768</v>
      </c>
      <c r="D9" s="121" t="s">
        <v>769</v>
      </c>
      <c r="E9" s="303">
        <v>257.67</v>
      </c>
      <c r="F9" s="304" t="s">
        <v>716</v>
      </c>
      <c r="G9" s="192">
        <v>0</v>
      </c>
    </row>
    <row r="10" spans="1:7" s="366" customFormat="1" ht="13.75" customHeight="1">
      <c r="A10" s="455">
        <v>4</v>
      </c>
      <c r="B10" s="295" t="s">
        <v>770</v>
      </c>
      <c r="C10" s="295" t="s">
        <v>109</v>
      </c>
      <c r="D10" s="327" t="s">
        <v>771</v>
      </c>
      <c r="E10" s="303">
        <v>194.03</v>
      </c>
      <c r="F10" s="456" t="s">
        <v>716</v>
      </c>
      <c r="G10" s="364">
        <v>0</v>
      </c>
    </row>
    <row r="11" spans="1:7" s="233" customFormat="1" ht="13.75" customHeight="1">
      <c r="A11" s="302">
        <v>5</v>
      </c>
      <c r="B11" s="295" t="s">
        <v>772</v>
      </c>
      <c r="C11" s="295" t="s">
        <v>95</v>
      </c>
      <c r="D11" s="121" t="s">
        <v>773</v>
      </c>
      <c r="E11" s="303">
        <v>874.33</v>
      </c>
      <c r="F11" s="304" t="s">
        <v>716</v>
      </c>
      <c r="G11" s="192">
        <v>0</v>
      </c>
    </row>
    <row r="12" spans="1:7" s="233" customFormat="1" ht="13.75" customHeight="1">
      <c r="A12" s="302">
        <v>6</v>
      </c>
      <c r="B12" s="295" t="s">
        <v>774</v>
      </c>
      <c r="C12" s="295" t="s">
        <v>682</v>
      </c>
      <c r="D12" s="121" t="s">
        <v>775</v>
      </c>
      <c r="E12" s="303">
        <v>1960</v>
      </c>
      <c r="F12" s="304" t="s">
        <v>716</v>
      </c>
      <c r="G12" s="192">
        <v>0</v>
      </c>
    </row>
    <row r="13" spans="1:7" s="233" customFormat="1" ht="13.75" customHeight="1">
      <c r="A13" s="302">
        <v>7</v>
      </c>
      <c r="B13" s="295" t="s">
        <v>776</v>
      </c>
      <c r="C13" s="295" t="s">
        <v>49</v>
      </c>
      <c r="D13" s="121" t="s">
        <v>777</v>
      </c>
      <c r="E13" s="303">
        <v>1227.4000000000001</v>
      </c>
      <c r="F13" s="304" t="s">
        <v>716</v>
      </c>
      <c r="G13" s="192">
        <v>0</v>
      </c>
    </row>
    <row r="14" spans="1:7" s="233" customFormat="1" ht="13.75" customHeight="1">
      <c r="A14" s="302">
        <v>8</v>
      </c>
      <c r="B14" s="295" t="s">
        <v>776</v>
      </c>
      <c r="C14" s="295" t="s">
        <v>49</v>
      </c>
      <c r="D14" s="121" t="s">
        <v>778</v>
      </c>
      <c r="E14" s="303">
        <v>429.15</v>
      </c>
      <c r="F14" s="304" t="s">
        <v>716</v>
      </c>
      <c r="G14" s="192">
        <v>0</v>
      </c>
    </row>
    <row r="15" spans="1:7" s="233" customFormat="1" ht="13.75" customHeight="1">
      <c r="A15" s="302">
        <v>9</v>
      </c>
      <c r="B15" s="295" t="s">
        <v>743</v>
      </c>
      <c r="C15" s="295" t="s">
        <v>744</v>
      </c>
      <c r="D15" s="121" t="s">
        <v>779</v>
      </c>
      <c r="E15" s="303">
        <v>14202</v>
      </c>
      <c r="F15" s="304" t="s">
        <v>716</v>
      </c>
      <c r="G15" s="192">
        <v>0</v>
      </c>
    </row>
    <row r="16" spans="1:7" s="233" customFormat="1" ht="13.75" customHeight="1">
      <c r="A16" s="302">
        <v>10</v>
      </c>
      <c r="B16" s="295" t="s">
        <v>767</v>
      </c>
      <c r="C16" s="295" t="s">
        <v>768</v>
      </c>
      <c r="D16" s="121" t="s">
        <v>780</v>
      </c>
      <c r="E16" s="303">
        <v>425.53</v>
      </c>
      <c r="F16" s="304" t="s">
        <v>716</v>
      </c>
      <c r="G16" s="192">
        <v>0</v>
      </c>
    </row>
    <row r="17" spans="1:7" s="233" customFormat="1" ht="13.75" customHeight="1">
      <c r="A17" s="302">
        <v>11</v>
      </c>
      <c r="B17" s="295" t="s">
        <v>767</v>
      </c>
      <c r="C17" s="295" t="s">
        <v>768</v>
      </c>
      <c r="D17" s="121" t="s">
        <v>781</v>
      </c>
      <c r="E17" s="303">
        <v>369.1</v>
      </c>
      <c r="F17" s="304" t="s">
        <v>716</v>
      </c>
      <c r="G17" s="192">
        <v>0</v>
      </c>
    </row>
    <row r="18" spans="1:7" s="233" customFormat="1" ht="13.75" customHeight="1">
      <c r="A18" s="302">
        <v>12</v>
      </c>
      <c r="B18" s="295" t="s">
        <v>767</v>
      </c>
      <c r="C18" s="295" t="s">
        <v>768</v>
      </c>
      <c r="D18" s="121" t="s">
        <v>782</v>
      </c>
      <c r="E18" s="303">
        <v>490.75</v>
      </c>
      <c r="F18" s="304" t="s">
        <v>716</v>
      </c>
      <c r="G18" s="192">
        <v>0</v>
      </c>
    </row>
    <row r="19" spans="1:7" s="233" customFormat="1" ht="13.75" customHeight="1">
      <c r="A19" s="302">
        <v>13</v>
      </c>
      <c r="B19" s="295" t="s">
        <v>767</v>
      </c>
      <c r="C19" s="295" t="s">
        <v>768</v>
      </c>
      <c r="D19" s="121" t="s">
        <v>783</v>
      </c>
      <c r="E19" s="303">
        <v>367.61</v>
      </c>
      <c r="F19" s="304" t="s">
        <v>716</v>
      </c>
      <c r="G19" s="192">
        <v>0</v>
      </c>
    </row>
    <row r="20" spans="1:7" s="233" customFormat="1" ht="13.75" customHeight="1">
      <c r="A20" s="302">
        <v>14</v>
      </c>
      <c r="B20" s="295" t="s">
        <v>767</v>
      </c>
      <c r="C20" s="295" t="s">
        <v>768</v>
      </c>
      <c r="D20" s="121" t="s">
        <v>784</v>
      </c>
      <c r="E20" s="303">
        <v>917.85</v>
      </c>
      <c r="F20" s="304" t="s">
        <v>716</v>
      </c>
      <c r="G20" s="192">
        <v>0</v>
      </c>
    </row>
    <row r="21" spans="1:7" s="233" customFormat="1" ht="13.75" customHeight="1">
      <c r="A21" s="302">
        <v>15</v>
      </c>
      <c r="B21" s="295" t="s">
        <v>785</v>
      </c>
      <c r="C21" s="295" t="s">
        <v>786</v>
      </c>
      <c r="D21" s="121" t="s">
        <v>787</v>
      </c>
      <c r="E21" s="303">
        <v>26.48</v>
      </c>
      <c r="F21" s="304" t="s">
        <v>716</v>
      </c>
      <c r="G21" s="192">
        <v>0</v>
      </c>
    </row>
    <row r="22" spans="1:7" s="233" customFormat="1" ht="13.75" customHeight="1">
      <c r="A22" s="302">
        <v>16</v>
      </c>
      <c r="B22" s="295" t="s">
        <v>788</v>
      </c>
      <c r="C22" s="295" t="s">
        <v>789</v>
      </c>
      <c r="D22" s="121" t="s">
        <v>790</v>
      </c>
      <c r="E22" s="303">
        <v>3808.06</v>
      </c>
      <c r="F22" s="304" t="s">
        <v>716</v>
      </c>
      <c r="G22" s="192">
        <v>0</v>
      </c>
    </row>
    <row r="23" spans="1:7" s="233" customFormat="1" ht="13.75" customHeight="1">
      <c r="A23" s="302">
        <v>17</v>
      </c>
      <c r="B23" s="295" t="s">
        <v>791</v>
      </c>
      <c r="C23" s="295" t="s">
        <v>792</v>
      </c>
      <c r="D23" s="121" t="s">
        <v>793</v>
      </c>
      <c r="E23" s="303">
        <v>49.49</v>
      </c>
      <c r="F23" s="304" t="s">
        <v>716</v>
      </c>
      <c r="G23" s="192">
        <v>0</v>
      </c>
    </row>
    <row r="24" spans="1:7" s="366" customFormat="1" ht="13.75" customHeight="1">
      <c r="A24" s="457">
        <v>18</v>
      </c>
      <c r="B24" s="458" t="s">
        <v>770</v>
      </c>
      <c r="C24" s="458" t="s">
        <v>109</v>
      </c>
      <c r="D24" s="459" t="s">
        <v>794</v>
      </c>
      <c r="E24" s="460">
        <v>1789.37</v>
      </c>
      <c r="F24" s="461" t="s">
        <v>716</v>
      </c>
      <c r="G24" s="462">
        <v>0</v>
      </c>
    </row>
    <row r="25" spans="1:7" s="276" customFormat="1">
      <c r="A25" s="260"/>
      <c r="B25" s="305"/>
      <c r="C25" s="305"/>
      <c r="D25" s="168" t="s">
        <v>3</v>
      </c>
      <c r="E25" s="171">
        <f>SUM(E7:E24)</f>
        <v>27763.19</v>
      </c>
      <c r="F25" s="171">
        <f t="shared" ref="F25:G25" si="0">SUM(F7:F24)</f>
        <v>0</v>
      </c>
      <c r="G25" s="167">
        <f t="shared" si="0"/>
        <v>0</v>
      </c>
    </row>
    <row r="28" spans="1:7">
      <c r="A28" s="104" t="s">
        <v>760</v>
      </c>
      <c r="C28" s="104" t="s">
        <v>760</v>
      </c>
    </row>
    <row r="29" spans="1:7">
      <c r="A29" s="104" t="s">
        <v>761</v>
      </c>
      <c r="C29" s="104" t="s">
        <v>762</v>
      </c>
    </row>
    <row r="33" spans="1:3">
      <c r="A33" s="104" t="s">
        <v>760</v>
      </c>
      <c r="C33" s="104" t="s">
        <v>760</v>
      </c>
    </row>
    <row r="34" spans="1:3">
      <c r="A34" s="104" t="s">
        <v>795</v>
      </c>
      <c r="C34" s="104" t="s">
        <v>762</v>
      </c>
    </row>
  </sheetData>
  <customSheetViews>
    <customSheetView guid="{0B6FAD62-43BD-4EC8-9980-3120FC41C2BF}" showGridLines="0" fitToPage="1" hiddenColumns="1">
      <selection activeCell="B15" sqref="B15"/>
      <pageMargins left="0.7" right="0.7" top="0.75" bottom="0.75" header="0.3" footer="0.3"/>
      <pageSetup scale="72" fitToHeight="0" orientation="landscape" r:id="rId1"/>
    </customSheetView>
    <customSheetView guid="{57AB6574-63F2-40B5-BA02-4B403D8BA163}" showPageBreaks="1" showGridLines="0" fitToPage="1" printArea="1" hiddenColumns="1">
      <selection activeCell="B15" sqref="B15"/>
      <pageMargins left="0.7" right="0.7" top="0.75" bottom="0.75" header="0.3" footer="0.3"/>
      <pageSetup scale="72" fitToHeight="0" orientation="landscape" r:id="rId2"/>
    </customSheetView>
  </customSheetViews>
  <mergeCells count="6">
    <mergeCell ref="A3:G3"/>
    <mergeCell ref="F4:F6"/>
    <mergeCell ref="A4:A6"/>
    <mergeCell ref="B4:B6"/>
    <mergeCell ref="D4:D6"/>
    <mergeCell ref="E4:E5"/>
  </mergeCells>
  <pageMargins left="0.7" right="0.7" top="0.75" bottom="0.75" header="0.3" footer="0.3"/>
  <pageSetup scale="72" fitToHeight="0" orientation="landscape"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G45"/>
  <sheetViews>
    <sheetView showGridLines="0" topLeftCell="A13" zoomScaleNormal="100" zoomScaleSheetLayoutView="100" workbookViewId="0">
      <selection activeCell="D18" sqref="D18"/>
    </sheetView>
  </sheetViews>
  <sheetFormatPr defaultColWidth="8.90625" defaultRowHeight="13"/>
  <cols>
    <col min="1" max="1" width="13.6328125" style="104" customWidth="1"/>
    <col min="2" max="2" width="47.90625" style="104" customWidth="1"/>
    <col min="3" max="3" width="35.08984375" style="104" hidden="1" customWidth="1"/>
    <col min="4" max="4" width="59.6328125" style="104" customWidth="1"/>
    <col min="5" max="5" width="26.90625" style="104" customWidth="1"/>
    <col min="6" max="6" width="11.54296875" style="104" hidden="1" customWidth="1"/>
    <col min="7" max="7" width="22.36328125" style="104" customWidth="1"/>
    <col min="8" max="16384" width="8.90625" style="104"/>
  </cols>
  <sheetData>
    <row r="1" spans="1:7">
      <c r="A1" s="177" t="s">
        <v>3155</v>
      </c>
    </row>
    <row r="2" spans="1:7">
      <c r="A2" s="177" t="s">
        <v>3156</v>
      </c>
    </row>
    <row r="3" spans="1:7" ht="31.75" customHeight="1">
      <c r="A3" s="486" t="s">
        <v>3171</v>
      </c>
      <c r="B3" s="487"/>
      <c r="C3" s="487"/>
      <c r="D3" s="487"/>
      <c r="E3" s="487"/>
      <c r="F3" s="487"/>
      <c r="G3" s="488"/>
    </row>
    <row r="4" spans="1:7" ht="18" customHeight="1">
      <c r="A4" s="138"/>
      <c r="B4" s="139"/>
      <c r="C4" s="106"/>
      <c r="D4" s="138"/>
      <c r="E4" s="508" t="s">
        <v>3175</v>
      </c>
      <c r="F4" s="489" t="s">
        <v>7</v>
      </c>
      <c r="G4" s="237"/>
    </row>
    <row r="5" spans="1:7">
      <c r="A5" s="140" t="s">
        <v>4</v>
      </c>
      <c r="B5" s="141" t="s">
        <v>9</v>
      </c>
      <c r="C5" s="108" t="s">
        <v>10</v>
      </c>
      <c r="D5" s="140" t="s">
        <v>1</v>
      </c>
      <c r="E5" s="509"/>
      <c r="F5" s="490"/>
      <c r="G5" s="109" t="s">
        <v>3186</v>
      </c>
    </row>
    <row r="6" spans="1:7">
      <c r="A6" s="111"/>
      <c r="B6" s="142"/>
      <c r="C6" s="110"/>
      <c r="D6" s="111"/>
      <c r="E6" s="111" t="s">
        <v>3170</v>
      </c>
      <c r="F6" s="510"/>
      <c r="G6" s="111" t="s">
        <v>3170</v>
      </c>
    </row>
    <row r="7" spans="1:7" s="233" customFormat="1" ht="28.75" customHeight="1">
      <c r="A7" s="123">
        <v>1</v>
      </c>
      <c r="B7" s="295" t="s">
        <v>796</v>
      </c>
      <c r="C7" s="295" t="s">
        <v>797</v>
      </c>
      <c r="D7" s="169" t="s">
        <v>798</v>
      </c>
      <c r="E7" s="303">
        <v>65.41</v>
      </c>
      <c r="F7" s="306" t="s">
        <v>716</v>
      </c>
      <c r="G7" s="183">
        <v>0</v>
      </c>
    </row>
    <row r="8" spans="1:7" s="233" customFormat="1" ht="28.75" customHeight="1">
      <c r="A8" s="123">
        <v>2</v>
      </c>
      <c r="B8" s="295" t="s">
        <v>763</v>
      </c>
      <c r="C8" s="295" t="s">
        <v>764</v>
      </c>
      <c r="D8" s="121" t="s">
        <v>799</v>
      </c>
      <c r="E8" s="303">
        <v>235.2</v>
      </c>
      <c r="F8" s="306" t="s">
        <v>716</v>
      </c>
      <c r="G8" s="183">
        <v>0</v>
      </c>
    </row>
    <row r="9" spans="1:7" s="233" customFormat="1" ht="28.75" customHeight="1">
      <c r="A9" s="123">
        <v>3</v>
      </c>
      <c r="B9" s="295" t="s">
        <v>380</v>
      </c>
      <c r="C9" s="295" t="s">
        <v>56</v>
      </c>
      <c r="D9" s="121" t="s">
        <v>800</v>
      </c>
      <c r="E9" s="303">
        <v>111.44</v>
      </c>
      <c r="F9" s="306" t="s">
        <v>716</v>
      </c>
      <c r="G9" s="183">
        <v>0</v>
      </c>
    </row>
    <row r="10" spans="1:7" s="233" customFormat="1" ht="28.75" customHeight="1">
      <c r="A10" s="123">
        <v>4</v>
      </c>
      <c r="B10" s="295" t="s">
        <v>380</v>
      </c>
      <c r="C10" s="295" t="s">
        <v>56</v>
      </c>
      <c r="D10" s="121" t="s">
        <v>801</v>
      </c>
      <c r="E10" s="303">
        <v>142.80000000000001</v>
      </c>
      <c r="F10" s="306" t="s">
        <v>716</v>
      </c>
      <c r="G10" s="183">
        <v>0</v>
      </c>
    </row>
    <row r="11" spans="1:7" s="233" customFormat="1" ht="28.75" customHeight="1">
      <c r="A11" s="123">
        <v>5</v>
      </c>
      <c r="B11" s="295" t="s">
        <v>802</v>
      </c>
      <c r="C11" s="295" t="s">
        <v>803</v>
      </c>
      <c r="D11" s="121" t="s">
        <v>804</v>
      </c>
      <c r="E11" s="303">
        <v>268.45999999999998</v>
      </c>
      <c r="F11" s="306" t="s">
        <v>716</v>
      </c>
      <c r="G11" s="183">
        <v>0</v>
      </c>
    </row>
    <row r="12" spans="1:7" s="233" customFormat="1" ht="28.75" customHeight="1">
      <c r="A12" s="123">
        <v>6</v>
      </c>
      <c r="B12" s="295" t="s">
        <v>746</v>
      </c>
      <c r="C12" s="295" t="s">
        <v>492</v>
      </c>
      <c r="D12" s="121" t="s">
        <v>805</v>
      </c>
      <c r="E12" s="303">
        <v>235.04</v>
      </c>
      <c r="F12" s="306" t="s">
        <v>716</v>
      </c>
      <c r="G12" s="183">
        <v>0</v>
      </c>
    </row>
    <row r="13" spans="1:7" s="233" customFormat="1" ht="28.75" customHeight="1">
      <c r="A13" s="123">
        <v>7</v>
      </c>
      <c r="B13" s="295" t="s">
        <v>806</v>
      </c>
      <c r="C13" s="295" t="s">
        <v>807</v>
      </c>
      <c r="D13" s="121" t="s">
        <v>808</v>
      </c>
      <c r="E13" s="303">
        <v>3982.15</v>
      </c>
      <c r="F13" s="306" t="s">
        <v>716</v>
      </c>
      <c r="G13" s="183">
        <v>0</v>
      </c>
    </row>
    <row r="14" spans="1:7" s="233" customFormat="1" ht="28.75" customHeight="1">
      <c r="A14" s="123">
        <v>8</v>
      </c>
      <c r="B14" s="295" t="s">
        <v>796</v>
      </c>
      <c r="C14" s="295" t="s">
        <v>797</v>
      </c>
      <c r="D14" s="121" t="s">
        <v>809</v>
      </c>
      <c r="E14" s="303">
        <v>141.12</v>
      </c>
      <c r="F14" s="306" t="s">
        <v>716</v>
      </c>
      <c r="G14" s="183">
        <v>0</v>
      </c>
    </row>
    <row r="15" spans="1:7" s="233" customFormat="1" ht="28.75" customHeight="1">
      <c r="A15" s="123">
        <v>9</v>
      </c>
      <c r="B15" s="295" t="s">
        <v>382</v>
      </c>
      <c r="C15" s="295" t="s">
        <v>476</v>
      </c>
      <c r="D15" s="121" t="s">
        <v>810</v>
      </c>
      <c r="E15" s="303">
        <v>236.55</v>
      </c>
      <c r="F15" s="306" t="s">
        <v>716</v>
      </c>
      <c r="G15" s="183">
        <v>0</v>
      </c>
    </row>
    <row r="16" spans="1:7" s="233" customFormat="1" ht="28.75" customHeight="1">
      <c r="A16" s="123">
        <v>10</v>
      </c>
      <c r="B16" s="295" t="s">
        <v>763</v>
      </c>
      <c r="C16" s="295" t="s">
        <v>764</v>
      </c>
      <c r="D16" s="121" t="s">
        <v>811</v>
      </c>
      <c r="E16" s="303">
        <v>240.89</v>
      </c>
      <c r="F16" s="306" t="s">
        <v>716</v>
      </c>
      <c r="G16" s="183">
        <v>0</v>
      </c>
    </row>
    <row r="17" spans="1:7" s="233" customFormat="1" ht="28.75" customHeight="1">
      <c r="A17" s="123">
        <v>11</v>
      </c>
      <c r="B17" s="295" t="s">
        <v>746</v>
      </c>
      <c r="C17" s="295" t="s">
        <v>492</v>
      </c>
      <c r="D17" s="121" t="s">
        <v>812</v>
      </c>
      <c r="E17" s="303">
        <v>235.2</v>
      </c>
      <c r="F17" s="306" t="s">
        <v>716</v>
      </c>
      <c r="G17" s="183">
        <v>0</v>
      </c>
    </row>
    <row r="18" spans="1:7" s="233" customFormat="1" ht="28.75" customHeight="1">
      <c r="A18" s="123">
        <v>12</v>
      </c>
      <c r="B18" s="295" t="s">
        <v>813</v>
      </c>
      <c r="C18" s="295" t="s">
        <v>664</v>
      </c>
      <c r="D18" s="121" t="s">
        <v>814</v>
      </c>
      <c r="E18" s="303">
        <v>472.64</v>
      </c>
      <c r="F18" s="306" t="s">
        <v>716</v>
      </c>
      <c r="G18" s="183">
        <v>0</v>
      </c>
    </row>
    <row r="19" spans="1:7" s="233" customFormat="1" ht="28.75" customHeight="1">
      <c r="A19" s="123">
        <v>13</v>
      </c>
      <c r="B19" s="295" t="s">
        <v>815</v>
      </c>
      <c r="C19" s="295" t="s">
        <v>816</v>
      </c>
      <c r="D19" s="121" t="s">
        <v>817</v>
      </c>
      <c r="E19" s="303">
        <v>36.96</v>
      </c>
      <c r="F19" s="306" t="s">
        <v>716</v>
      </c>
      <c r="G19" s="183">
        <v>0</v>
      </c>
    </row>
    <row r="20" spans="1:7" s="233" customFormat="1" ht="28.75" customHeight="1">
      <c r="A20" s="123">
        <v>14</v>
      </c>
      <c r="B20" s="295" t="s">
        <v>818</v>
      </c>
      <c r="C20" s="295" t="s">
        <v>438</v>
      </c>
      <c r="D20" s="121" t="s">
        <v>819</v>
      </c>
      <c r="E20" s="303">
        <v>743.01</v>
      </c>
      <c r="F20" s="306" t="s">
        <v>716</v>
      </c>
      <c r="G20" s="183">
        <v>0</v>
      </c>
    </row>
    <row r="21" spans="1:7" s="233" customFormat="1" ht="28.75" customHeight="1">
      <c r="A21" s="123">
        <v>15</v>
      </c>
      <c r="B21" s="295" t="s">
        <v>820</v>
      </c>
      <c r="C21" s="295" t="s">
        <v>821</v>
      </c>
      <c r="D21" s="121" t="s">
        <v>819</v>
      </c>
      <c r="E21" s="303">
        <v>227.14</v>
      </c>
      <c r="F21" s="306" t="s">
        <v>716</v>
      </c>
      <c r="G21" s="183">
        <v>0</v>
      </c>
    </row>
    <row r="22" spans="1:7" s="233" customFormat="1" ht="28.75" customHeight="1">
      <c r="A22" s="123">
        <v>16</v>
      </c>
      <c r="B22" s="295" t="s">
        <v>822</v>
      </c>
      <c r="C22" s="295" t="s">
        <v>823</v>
      </c>
      <c r="D22" s="121" t="s">
        <v>824</v>
      </c>
      <c r="E22" s="303">
        <v>990</v>
      </c>
      <c r="F22" s="306" t="s">
        <v>716</v>
      </c>
      <c r="G22" s="183">
        <v>0</v>
      </c>
    </row>
    <row r="23" spans="1:7" s="233" customFormat="1" ht="28.75" customHeight="1">
      <c r="A23" s="123">
        <v>17</v>
      </c>
      <c r="B23" s="295" t="s">
        <v>825</v>
      </c>
      <c r="C23" s="295" t="s">
        <v>826</v>
      </c>
      <c r="D23" s="121" t="s">
        <v>827</v>
      </c>
      <c r="E23" s="303">
        <v>716.8</v>
      </c>
      <c r="F23" s="306" t="s">
        <v>716</v>
      </c>
      <c r="G23" s="183">
        <v>0</v>
      </c>
    </row>
    <row r="24" spans="1:7" s="233" customFormat="1" ht="28.75" customHeight="1">
      <c r="A24" s="123">
        <v>18</v>
      </c>
      <c r="B24" s="295" t="s">
        <v>828</v>
      </c>
      <c r="C24" s="295" t="s">
        <v>829</v>
      </c>
      <c r="D24" s="121" t="s">
        <v>830</v>
      </c>
      <c r="E24" s="303">
        <v>3246.21</v>
      </c>
      <c r="F24" s="306" t="s">
        <v>716</v>
      </c>
      <c r="G24" s="183">
        <v>0</v>
      </c>
    </row>
    <row r="25" spans="1:7" s="366" customFormat="1" ht="28.75" customHeight="1">
      <c r="A25" s="281">
        <v>19</v>
      </c>
      <c r="B25" s="295" t="s">
        <v>831</v>
      </c>
      <c r="C25" s="295" t="s">
        <v>832</v>
      </c>
      <c r="D25" s="327" t="s">
        <v>830</v>
      </c>
      <c r="E25" s="303">
        <v>1947.55</v>
      </c>
      <c r="F25" s="170" t="s">
        <v>716</v>
      </c>
      <c r="G25" s="377">
        <v>0</v>
      </c>
    </row>
    <row r="26" spans="1:7" s="366" customFormat="1" ht="28.75" customHeight="1">
      <c r="A26" s="281">
        <v>20</v>
      </c>
      <c r="B26" s="295" t="s">
        <v>382</v>
      </c>
      <c r="C26" s="295" t="s">
        <v>476</v>
      </c>
      <c r="D26" s="327" t="s">
        <v>833</v>
      </c>
      <c r="E26" s="303">
        <v>206.3</v>
      </c>
      <c r="F26" s="170" t="s">
        <v>716</v>
      </c>
      <c r="G26" s="377">
        <v>0</v>
      </c>
    </row>
    <row r="27" spans="1:7" s="366" customFormat="1" ht="28.75" customHeight="1">
      <c r="A27" s="281">
        <v>21</v>
      </c>
      <c r="B27" s="295" t="s">
        <v>831</v>
      </c>
      <c r="C27" s="295" t="s">
        <v>832</v>
      </c>
      <c r="D27" s="327" t="s">
        <v>830</v>
      </c>
      <c r="E27" s="303">
        <v>479.6</v>
      </c>
      <c r="F27" s="170" t="s">
        <v>716</v>
      </c>
      <c r="G27" s="377">
        <v>0</v>
      </c>
    </row>
    <row r="28" spans="1:7" s="233" customFormat="1" ht="28.75" customHeight="1">
      <c r="A28" s="123">
        <v>22</v>
      </c>
      <c r="B28" s="295" t="s">
        <v>834</v>
      </c>
      <c r="C28" s="295" t="s">
        <v>835</v>
      </c>
      <c r="D28" s="121" t="s">
        <v>836</v>
      </c>
      <c r="E28" s="303">
        <v>3040</v>
      </c>
      <c r="F28" s="306" t="s">
        <v>716</v>
      </c>
      <c r="G28" s="183">
        <v>0</v>
      </c>
    </row>
    <row r="29" spans="1:7" s="233" customFormat="1" ht="28.75" customHeight="1">
      <c r="A29" s="123">
        <v>23</v>
      </c>
      <c r="B29" s="295" t="s">
        <v>837</v>
      </c>
      <c r="C29" s="295" t="s">
        <v>838</v>
      </c>
      <c r="D29" s="121" t="s">
        <v>839</v>
      </c>
      <c r="E29" s="303">
        <v>232.55</v>
      </c>
      <c r="F29" s="306" t="s">
        <v>716</v>
      </c>
      <c r="G29" s="183">
        <v>0</v>
      </c>
    </row>
    <row r="30" spans="1:7" s="233" customFormat="1" ht="28.75" customHeight="1">
      <c r="A30" s="123">
        <v>24</v>
      </c>
      <c r="B30" s="295" t="s">
        <v>840</v>
      </c>
      <c r="C30" s="295" t="s">
        <v>841</v>
      </c>
      <c r="D30" s="269" t="s">
        <v>842</v>
      </c>
      <c r="E30" s="303">
        <v>990.06</v>
      </c>
      <c r="F30" s="306" t="s">
        <v>716</v>
      </c>
      <c r="G30" s="183">
        <v>0</v>
      </c>
    </row>
    <row r="31" spans="1:7" s="233" customFormat="1" ht="28.75" customHeight="1">
      <c r="A31" s="123"/>
      <c r="B31" s="123"/>
      <c r="C31" s="123"/>
      <c r="D31" s="260" t="s">
        <v>231</v>
      </c>
      <c r="E31" s="261">
        <f>SUM(E7:E30)</f>
        <v>19223.080000000002</v>
      </c>
      <c r="F31" s="307">
        <f t="shared" ref="F31:G31" si="0">SUM(F7:F30)</f>
        <v>0</v>
      </c>
      <c r="G31" s="308">
        <f t="shared" si="0"/>
        <v>0</v>
      </c>
    </row>
    <row r="36" spans="1:3" hidden="1">
      <c r="A36" s="104" t="s">
        <v>760</v>
      </c>
      <c r="C36" s="104" t="s">
        <v>760</v>
      </c>
    </row>
    <row r="37" spans="1:3" hidden="1">
      <c r="A37" s="104" t="s">
        <v>761</v>
      </c>
      <c r="C37" s="104" t="s">
        <v>762</v>
      </c>
    </row>
    <row r="38" spans="1:3" hidden="1"/>
    <row r="39" spans="1:3" hidden="1"/>
    <row r="40" spans="1:3" hidden="1"/>
    <row r="41" spans="1:3" hidden="1">
      <c r="A41" s="104" t="s">
        <v>760</v>
      </c>
      <c r="C41" s="104" t="s">
        <v>760</v>
      </c>
    </row>
    <row r="42" spans="1:3" hidden="1">
      <c r="A42" s="104" t="s">
        <v>795</v>
      </c>
      <c r="C42" s="104" t="s">
        <v>762</v>
      </c>
    </row>
    <row r="43" spans="1:3" hidden="1"/>
    <row r="44" spans="1:3" hidden="1"/>
    <row r="45" spans="1:3" hidden="1"/>
  </sheetData>
  <customSheetViews>
    <customSheetView guid="{0B6FAD62-43BD-4EC8-9980-3120FC41C2BF}" showGridLines="0" fitToPage="1" hiddenRows="1" hiddenColumns="1" topLeftCell="A13">
      <selection activeCell="D18" sqref="D18"/>
      <pageMargins left="0.7" right="0.7" top="0.75" bottom="0.75" header="0.3" footer="0.3"/>
      <pageSetup scale="71" fitToHeight="0" orientation="landscape" r:id="rId1"/>
    </customSheetView>
    <customSheetView guid="{57AB6574-63F2-40B5-BA02-4B403D8BA163}" showPageBreaks="1" showGridLines="0" fitToPage="1" printArea="1" hiddenRows="1" hiddenColumns="1" topLeftCell="A13">
      <selection activeCell="G13" sqref="G1:G1048576"/>
      <pageMargins left="0.7" right="0.7" top="0.75" bottom="0.75" header="0.3" footer="0.3"/>
      <pageSetup scale="71" fitToHeight="0" orientation="landscape" r:id="rId2"/>
    </customSheetView>
  </customSheetViews>
  <mergeCells count="3">
    <mergeCell ref="E4:E5"/>
    <mergeCell ref="F4:F6"/>
    <mergeCell ref="A3:G3"/>
  </mergeCells>
  <pageMargins left="0.7" right="0.7" top="0.75" bottom="0.75" header="0.3" footer="0.3"/>
  <pageSetup scale="71" fitToHeight="0" orientation="landscape" r:id="rId3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G13"/>
  <sheetViews>
    <sheetView showGridLines="0" topLeftCell="A2" zoomScaleNormal="100" workbookViewId="0">
      <selection activeCell="G11" sqref="G11"/>
    </sheetView>
  </sheetViews>
  <sheetFormatPr defaultColWidth="8.90625" defaultRowHeight="13"/>
  <cols>
    <col min="1" max="1" width="8.90625" style="104"/>
    <col min="2" max="2" width="35.08984375" style="104" customWidth="1"/>
    <col min="3" max="3" width="35.08984375" style="104" hidden="1" customWidth="1"/>
    <col min="4" max="4" width="57.08984375" style="104" customWidth="1"/>
    <col min="5" max="5" width="24.36328125" style="104" customWidth="1"/>
    <col min="6" max="6" width="15.08984375" style="104" hidden="1" customWidth="1"/>
    <col min="7" max="7" width="22.08984375" style="104" customWidth="1"/>
    <col min="8" max="16384" width="8.90625" style="104"/>
  </cols>
  <sheetData>
    <row r="1" spans="1:7" hidden="1">
      <c r="A1" s="507" t="s">
        <v>5</v>
      </c>
      <c r="B1" s="507"/>
      <c r="C1" s="507"/>
      <c r="D1" s="507"/>
      <c r="E1" s="507"/>
    </row>
    <row r="2" spans="1:7" ht="16.75" customHeight="1">
      <c r="A2" s="102" t="s">
        <v>3109</v>
      </c>
      <c r="C2" s="264"/>
      <c r="D2" s="103"/>
      <c r="E2" s="103"/>
      <c r="F2" s="103"/>
    </row>
    <row r="3" spans="1:7" ht="16.75" customHeight="1">
      <c r="A3" s="105" t="s">
        <v>3110</v>
      </c>
      <c r="C3" s="105"/>
      <c r="D3" s="103"/>
      <c r="E3" s="103"/>
      <c r="F3" s="103"/>
    </row>
    <row r="4" spans="1:7" ht="31.75" customHeight="1">
      <c r="A4" s="486" t="s">
        <v>3171</v>
      </c>
      <c r="B4" s="487"/>
      <c r="C4" s="487"/>
      <c r="D4" s="487"/>
      <c r="E4" s="487"/>
      <c r="F4" s="487"/>
      <c r="G4" s="488"/>
    </row>
    <row r="5" spans="1:7">
      <c r="A5" s="138"/>
      <c r="B5" s="139"/>
      <c r="C5" s="106"/>
      <c r="D5" s="138"/>
      <c r="E5" s="508" t="s">
        <v>3175</v>
      </c>
      <c r="F5" s="489" t="s">
        <v>7</v>
      </c>
      <c r="G5" s="237"/>
    </row>
    <row r="6" spans="1:7">
      <c r="A6" s="140" t="s">
        <v>4</v>
      </c>
      <c r="B6" s="141" t="s">
        <v>9</v>
      </c>
      <c r="C6" s="108" t="s">
        <v>10</v>
      </c>
      <c r="D6" s="140" t="s">
        <v>1</v>
      </c>
      <c r="E6" s="509"/>
      <c r="F6" s="490"/>
      <c r="G6" s="109" t="s">
        <v>3186</v>
      </c>
    </row>
    <row r="7" spans="1:7">
      <c r="A7" s="111"/>
      <c r="B7" s="142"/>
      <c r="C7" s="110"/>
      <c r="D7" s="111"/>
      <c r="E7" s="111" t="s">
        <v>3170</v>
      </c>
      <c r="F7" s="510"/>
      <c r="G7" s="111" t="s">
        <v>3170</v>
      </c>
    </row>
    <row r="8" spans="1:7" s="233" customFormat="1" ht="20.149999999999999" customHeight="1">
      <c r="A8" s="123">
        <v>1</v>
      </c>
      <c r="B8" s="157" t="s">
        <v>116</v>
      </c>
      <c r="C8" s="157" t="s">
        <v>117</v>
      </c>
      <c r="D8" s="169" t="s">
        <v>118</v>
      </c>
      <c r="E8" s="192">
        <v>0</v>
      </c>
      <c r="F8" s="167" t="s">
        <v>119</v>
      </c>
      <c r="G8" s="170">
        <v>333313.61</v>
      </c>
    </row>
    <row r="9" spans="1:7" s="233" customFormat="1" ht="20.149999999999999" customHeight="1">
      <c r="A9" s="123">
        <v>2</v>
      </c>
      <c r="B9" s="157" t="s">
        <v>120</v>
      </c>
      <c r="C9" s="157" t="s">
        <v>121</v>
      </c>
      <c r="D9" s="169" t="s">
        <v>118</v>
      </c>
      <c r="E9" s="192">
        <v>0</v>
      </c>
      <c r="F9" s="167" t="s">
        <v>119</v>
      </c>
      <c r="G9" s="170">
        <v>30000</v>
      </c>
    </row>
    <row r="10" spans="1:7" s="233" customFormat="1" ht="20.149999999999999" customHeight="1">
      <c r="A10" s="123">
        <v>3</v>
      </c>
      <c r="B10" s="157" t="s">
        <v>122</v>
      </c>
      <c r="C10" s="157" t="s">
        <v>123</v>
      </c>
      <c r="D10" s="169" t="s">
        <v>124</v>
      </c>
      <c r="E10" s="192">
        <v>0</v>
      </c>
      <c r="F10" s="167" t="s">
        <v>119</v>
      </c>
      <c r="G10" s="170">
        <v>32466.48</v>
      </c>
    </row>
    <row r="11" spans="1:7" s="233" customFormat="1" ht="20.149999999999999" customHeight="1">
      <c r="A11" s="123">
        <v>4</v>
      </c>
      <c r="B11" s="157" t="s">
        <v>125</v>
      </c>
      <c r="C11" s="157" t="s">
        <v>126</v>
      </c>
      <c r="D11" s="169" t="s">
        <v>127</v>
      </c>
      <c r="E11" s="192">
        <v>0</v>
      </c>
      <c r="F11" s="167" t="s">
        <v>119</v>
      </c>
      <c r="G11" s="170">
        <v>27719966</v>
      </c>
    </row>
    <row r="12" spans="1:7" s="233" customFormat="1" ht="20.149999999999999" customHeight="1">
      <c r="A12" s="123">
        <v>5</v>
      </c>
      <c r="B12" s="157" t="s">
        <v>128</v>
      </c>
      <c r="C12" s="157" t="s">
        <v>129</v>
      </c>
      <c r="D12" s="169" t="s">
        <v>130</v>
      </c>
      <c r="E12" s="192">
        <v>0</v>
      </c>
      <c r="F12" s="167" t="s">
        <v>119</v>
      </c>
      <c r="G12" s="170">
        <v>18200</v>
      </c>
    </row>
    <row r="13" spans="1:7" s="233" customFormat="1" ht="20.149999999999999" customHeight="1">
      <c r="A13" s="123"/>
      <c r="B13" s="120"/>
      <c r="C13" s="120"/>
      <c r="D13" s="168" t="s">
        <v>3</v>
      </c>
      <c r="E13" s="171">
        <f>SUM(E8:E12)</f>
        <v>0</v>
      </c>
      <c r="F13" s="171">
        <f>SUM(H8:H12)</f>
        <v>0</v>
      </c>
      <c r="G13" s="171">
        <f>SUM(G8:G12)</f>
        <v>28133946.09</v>
      </c>
    </row>
  </sheetData>
  <customSheetViews>
    <customSheetView guid="{0B6FAD62-43BD-4EC8-9980-3120FC41C2BF}" showGridLines="0" fitToPage="1" hiddenRows="1" hiddenColumns="1" topLeftCell="A2">
      <selection activeCell="G11" sqref="G11"/>
      <pageMargins left="0.7" right="0.7" top="0.75" bottom="0.75" header="0.3" footer="0.3"/>
      <pageSetup scale="82" fitToHeight="0" orientation="landscape" r:id="rId1"/>
    </customSheetView>
    <customSheetView guid="{57AB6574-63F2-40B5-BA02-4B403D8BA163}" showPageBreaks="1" showGridLines="0" fitToPage="1" printArea="1" hiddenRows="1" hiddenColumns="1" topLeftCell="A2">
      <selection activeCell="G11" sqref="G11"/>
      <pageMargins left="0.7" right="0.7" top="0.75" bottom="0.75" header="0.3" footer="0.3"/>
      <pageSetup scale="82" fitToHeight="0" orientation="landscape" r:id="rId2"/>
    </customSheetView>
  </customSheetViews>
  <mergeCells count="4">
    <mergeCell ref="A1:E1"/>
    <mergeCell ref="E5:E6"/>
    <mergeCell ref="F5:F7"/>
    <mergeCell ref="A4:G4"/>
  </mergeCells>
  <pageMargins left="0.7" right="0.7" top="0.75" bottom="0.75" header="0.3" footer="0.3"/>
  <pageSetup scale="82" fitToHeight="0" orientation="landscape" r:id="rId3"/>
  <legacyDrawing r:id="rId4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G30"/>
  <sheetViews>
    <sheetView showGridLines="0" zoomScaleNormal="100" workbookViewId="0">
      <selection activeCell="G5" sqref="G5"/>
    </sheetView>
  </sheetViews>
  <sheetFormatPr defaultColWidth="8.90625" defaultRowHeight="13"/>
  <cols>
    <col min="1" max="1" width="8.90625" style="104"/>
    <col min="2" max="2" width="35.08984375" style="104" customWidth="1"/>
    <col min="3" max="3" width="35.08984375" style="104" hidden="1" customWidth="1"/>
    <col min="4" max="4" width="57.08984375" style="104" customWidth="1"/>
    <col min="5" max="5" width="32.54296875" style="104" customWidth="1"/>
    <col min="6" max="6" width="16.81640625" style="104" hidden="1" customWidth="1"/>
    <col min="7" max="7" width="22.453125" style="104" customWidth="1"/>
    <col min="8" max="16384" width="8.90625" style="104"/>
  </cols>
  <sheetData>
    <row r="1" spans="1:7" ht="18" customHeight="1">
      <c r="A1" s="102" t="s">
        <v>913</v>
      </c>
      <c r="C1" s="102"/>
      <c r="D1" s="103"/>
      <c r="E1" s="103"/>
      <c r="F1" s="103"/>
    </row>
    <row r="2" spans="1:7" ht="18" customHeight="1">
      <c r="A2" s="105" t="s">
        <v>3111</v>
      </c>
      <c r="C2" s="105"/>
      <c r="D2" s="103"/>
      <c r="E2" s="103"/>
      <c r="F2" s="103"/>
    </row>
    <row r="3" spans="1:7" ht="31.75" customHeight="1">
      <c r="A3" s="486" t="s">
        <v>3171</v>
      </c>
      <c r="B3" s="487"/>
      <c r="C3" s="487"/>
      <c r="D3" s="487"/>
      <c r="E3" s="487"/>
      <c r="F3" s="487"/>
      <c r="G3" s="488"/>
    </row>
    <row r="4" spans="1:7">
      <c r="A4" s="138"/>
      <c r="B4" s="139"/>
      <c r="C4" s="106"/>
      <c r="D4" s="138"/>
      <c r="E4" s="508" t="s">
        <v>3175</v>
      </c>
      <c r="F4" s="489" t="s">
        <v>7</v>
      </c>
      <c r="G4" s="237"/>
    </row>
    <row r="5" spans="1:7">
      <c r="A5" s="140" t="s">
        <v>4</v>
      </c>
      <c r="B5" s="141" t="s">
        <v>9</v>
      </c>
      <c r="C5" s="108" t="s">
        <v>10</v>
      </c>
      <c r="D5" s="140" t="s">
        <v>1</v>
      </c>
      <c r="E5" s="509"/>
      <c r="F5" s="490"/>
      <c r="G5" s="109" t="s">
        <v>3186</v>
      </c>
    </row>
    <row r="6" spans="1:7">
      <c r="A6" s="111"/>
      <c r="B6" s="142"/>
      <c r="C6" s="110"/>
      <c r="D6" s="111"/>
      <c r="E6" s="111" t="s">
        <v>3170</v>
      </c>
      <c r="F6" s="510"/>
      <c r="G6" s="111" t="s">
        <v>3170</v>
      </c>
    </row>
    <row r="7" spans="1:7" s="233" customFormat="1">
      <c r="A7" s="309">
        <v>1</v>
      </c>
      <c r="B7" s="157" t="s">
        <v>915</v>
      </c>
      <c r="C7" s="157" t="s">
        <v>916</v>
      </c>
      <c r="D7" s="169" t="s">
        <v>917</v>
      </c>
      <c r="E7" s="170">
        <v>7175.75</v>
      </c>
      <c r="F7" s="167">
        <v>44383</v>
      </c>
      <c r="G7" s="192">
        <v>0</v>
      </c>
    </row>
    <row r="8" spans="1:7" s="233" customFormat="1">
      <c r="A8" s="309">
        <v>2</v>
      </c>
      <c r="B8" s="120" t="s">
        <v>919</v>
      </c>
      <c r="C8" s="120" t="s">
        <v>920</v>
      </c>
      <c r="D8" s="121" t="s">
        <v>921</v>
      </c>
      <c r="E8" s="167">
        <v>90</v>
      </c>
      <c r="F8" s="167">
        <v>44406</v>
      </c>
      <c r="G8" s="192">
        <v>0</v>
      </c>
    </row>
    <row r="9" spans="1:7" s="233" customFormat="1">
      <c r="A9" s="309">
        <v>3</v>
      </c>
      <c r="B9" s="120" t="s">
        <v>501</v>
      </c>
      <c r="C9" s="120" t="s">
        <v>502</v>
      </c>
      <c r="D9" s="121" t="s">
        <v>923</v>
      </c>
      <c r="E9" s="167">
        <v>512.83000000000004</v>
      </c>
      <c r="F9" s="167">
        <v>44421</v>
      </c>
      <c r="G9" s="192">
        <v>0</v>
      </c>
    </row>
    <row r="10" spans="1:7" s="233" customFormat="1">
      <c r="A10" s="309">
        <v>4</v>
      </c>
      <c r="B10" s="120" t="s">
        <v>55</v>
      </c>
      <c r="C10" s="120" t="s">
        <v>56</v>
      </c>
      <c r="D10" s="121" t="s">
        <v>925</v>
      </c>
      <c r="E10" s="167">
        <v>226.24</v>
      </c>
      <c r="F10" s="167">
        <v>44421</v>
      </c>
      <c r="G10" s="192">
        <v>0</v>
      </c>
    </row>
    <row r="11" spans="1:7" s="233" customFormat="1">
      <c r="A11" s="309">
        <v>5</v>
      </c>
      <c r="B11" s="120" t="s">
        <v>927</v>
      </c>
      <c r="C11" s="120" t="s">
        <v>807</v>
      </c>
      <c r="D11" s="121" t="s">
        <v>928</v>
      </c>
      <c r="E11" s="167">
        <v>1696.8</v>
      </c>
      <c r="F11" s="167">
        <v>44421</v>
      </c>
      <c r="G11" s="192">
        <v>0</v>
      </c>
    </row>
    <row r="12" spans="1:7" s="233" customFormat="1">
      <c r="A12" s="309">
        <v>6</v>
      </c>
      <c r="B12" s="120" t="s">
        <v>930</v>
      </c>
      <c r="C12" s="120" t="s">
        <v>931</v>
      </c>
      <c r="D12" s="121" t="s">
        <v>932</v>
      </c>
      <c r="E12" s="167">
        <v>2243.6999999999998</v>
      </c>
      <c r="F12" s="167">
        <v>44421</v>
      </c>
      <c r="G12" s="192">
        <v>0</v>
      </c>
    </row>
    <row r="13" spans="1:7" s="233" customFormat="1">
      <c r="A13" s="309">
        <v>7</v>
      </c>
      <c r="B13" s="120" t="s">
        <v>934</v>
      </c>
      <c r="C13" s="120" t="s">
        <v>935</v>
      </c>
      <c r="D13" s="121" t="s">
        <v>936</v>
      </c>
      <c r="E13" s="167">
        <v>492.34</v>
      </c>
      <c r="F13" s="167">
        <v>44487</v>
      </c>
      <c r="G13" s="192">
        <v>0</v>
      </c>
    </row>
    <row r="14" spans="1:7" s="233" customFormat="1">
      <c r="A14" s="309">
        <v>8</v>
      </c>
      <c r="B14" s="120" t="s">
        <v>938</v>
      </c>
      <c r="C14" s="120" t="s">
        <v>792</v>
      </c>
      <c r="D14" s="121" t="s">
        <v>939</v>
      </c>
      <c r="E14" s="167">
        <v>153.59</v>
      </c>
      <c r="F14" s="167">
        <v>44501</v>
      </c>
      <c r="G14" s="192">
        <v>0</v>
      </c>
    </row>
    <row r="15" spans="1:7" s="233" customFormat="1">
      <c r="A15" s="309">
        <v>9</v>
      </c>
      <c r="B15" s="120" t="s">
        <v>930</v>
      </c>
      <c r="C15" s="120" t="s">
        <v>931</v>
      </c>
      <c r="D15" s="121" t="s">
        <v>941</v>
      </c>
      <c r="E15" s="167">
        <v>393.34</v>
      </c>
      <c r="F15" s="167">
        <v>44512</v>
      </c>
      <c r="G15" s="192">
        <v>0</v>
      </c>
    </row>
    <row r="16" spans="1:7" s="233" customFormat="1">
      <c r="A16" s="309">
        <v>10</v>
      </c>
      <c r="B16" s="120" t="s">
        <v>79</v>
      </c>
      <c r="C16" s="120" t="s">
        <v>80</v>
      </c>
      <c r="D16" s="121" t="s">
        <v>943</v>
      </c>
      <c r="E16" s="167">
        <v>993.05</v>
      </c>
      <c r="F16" s="167">
        <v>44540</v>
      </c>
      <c r="G16" s="192">
        <v>0</v>
      </c>
    </row>
    <row r="17" spans="1:7" s="233" customFormat="1">
      <c r="A17" s="309">
        <v>11</v>
      </c>
      <c r="B17" s="120" t="s">
        <v>945</v>
      </c>
      <c r="C17" s="120" t="s">
        <v>946</v>
      </c>
      <c r="D17" s="121" t="s">
        <v>947</v>
      </c>
      <c r="E17" s="167">
        <v>31.36</v>
      </c>
      <c r="F17" s="167">
        <v>44544</v>
      </c>
      <c r="G17" s="192">
        <v>0</v>
      </c>
    </row>
    <row r="18" spans="1:7" s="233" customFormat="1">
      <c r="A18" s="309">
        <v>12</v>
      </c>
      <c r="B18" s="120" t="s">
        <v>55</v>
      </c>
      <c r="C18" s="120" t="s">
        <v>56</v>
      </c>
      <c r="D18" s="121" t="s">
        <v>949</v>
      </c>
      <c r="E18" s="167">
        <v>142.80000000000001</v>
      </c>
      <c r="F18" s="167">
        <v>44546</v>
      </c>
      <c r="G18" s="192">
        <v>0</v>
      </c>
    </row>
    <row r="19" spans="1:7" s="233" customFormat="1">
      <c r="A19" s="309">
        <v>13</v>
      </c>
      <c r="B19" s="120" t="s">
        <v>951</v>
      </c>
      <c r="C19" s="120" t="s">
        <v>52</v>
      </c>
      <c r="D19" s="121" t="s">
        <v>952</v>
      </c>
      <c r="E19" s="167">
        <v>327.04000000000002</v>
      </c>
      <c r="F19" s="167">
        <v>44552</v>
      </c>
      <c r="G19" s="192">
        <v>0</v>
      </c>
    </row>
    <row r="20" spans="1:7" s="233" customFormat="1">
      <c r="A20" s="309">
        <v>14</v>
      </c>
      <c r="B20" s="120" t="s">
        <v>79</v>
      </c>
      <c r="C20" s="120" t="s">
        <v>80</v>
      </c>
      <c r="D20" s="121" t="s">
        <v>954</v>
      </c>
      <c r="E20" s="167">
        <v>95.2</v>
      </c>
      <c r="F20" s="167">
        <v>44553</v>
      </c>
      <c r="G20" s="192">
        <v>0</v>
      </c>
    </row>
    <row r="21" spans="1:7" s="233" customFormat="1">
      <c r="A21" s="309">
        <v>15</v>
      </c>
      <c r="B21" s="120" t="s">
        <v>955</v>
      </c>
      <c r="C21" s="120" t="s">
        <v>74</v>
      </c>
      <c r="D21" s="121" t="s">
        <v>956</v>
      </c>
      <c r="E21" s="167">
        <v>527.03</v>
      </c>
      <c r="F21" s="167">
        <v>44553</v>
      </c>
      <c r="G21" s="192">
        <v>0</v>
      </c>
    </row>
    <row r="22" spans="1:7" s="233" customFormat="1">
      <c r="A22" s="309">
        <v>16</v>
      </c>
      <c r="B22" s="120" t="s">
        <v>958</v>
      </c>
      <c r="C22" s="120" t="s">
        <v>959</v>
      </c>
      <c r="D22" s="121" t="s">
        <v>960</v>
      </c>
      <c r="E22" s="167">
        <v>32072.04</v>
      </c>
      <c r="F22" s="167">
        <v>44560</v>
      </c>
      <c r="G22" s="192">
        <v>0</v>
      </c>
    </row>
    <row r="23" spans="1:7" s="233" customFormat="1">
      <c r="A23" s="309">
        <v>17</v>
      </c>
      <c r="B23" s="120" t="s">
        <v>962</v>
      </c>
      <c r="C23" s="120" t="s">
        <v>963</v>
      </c>
      <c r="D23" s="121" t="s">
        <v>964</v>
      </c>
      <c r="E23" s="167">
        <v>17920</v>
      </c>
      <c r="F23" s="167">
        <v>44383</v>
      </c>
      <c r="G23" s="192">
        <v>0</v>
      </c>
    </row>
    <row r="24" spans="1:7" s="233" customFormat="1" ht="13.25" customHeight="1">
      <c r="A24" s="309">
        <v>18</v>
      </c>
      <c r="B24" s="120" t="s">
        <v>966</v>
      </c>
      <c r="C24" s="120" t="s">
        <v>967</v>
      </c>
      <c r="D24" s="121" t="s">
        <v>968</v>
      </c>
      <c r="E24" s="167">
        <v>2400</v>
      </c>
      <c r="F24" s="306" t="s">
        <v>969</v>
      </c>
      <c r="G24" s="192">
        <v>0</v>
      </c>
    </row>
    <row r="25" spans="1:7" s="233" customFormat="1" ht="13.25" customHeight="1">
      <c r="A25" s="309">
        <v>19</v>
      </c>
      <c r="B25" s="120" t="s">
        <v>971</v>
      </c>
      <c r="C25" s="120" t="s">
        <v>972</v>
      </c>
      <c r="D25" s="121" t="s">
        <v>917</v>
      </c>
      <c r="E25" s="167">
        <v>38198.160000000003</v>
      </c>
      <c r="F25" s="306" t="s">
        <v>969</v>
      </c>
      <c r="G25" s="192">
        <v>0</v>
      </c>
    </row>
    <row r="26" spans="1:7" s="233" customFormat="1">
      <c r="A26" s="309">
        <v>20</v>
      </c>
      <c r="B26" s="120" t="s">
        <v>974</v>
      </c>
      <c r="C26" s="120" t="s">
        <v>975</v>
      </c>
      <c r="D26" s="121" t="s">
        <v>976</v>
      </c>
      <c r="E26" s="167">
        <v>8000</v>
      </c>
      <c r="F26" s="167">
        <v>44561</v>
      </c>
      <c r="G26" s="192">
        <v>0</v>
      </c>
    </row>
    <row r="27" spans="1:7" s="233" customFormat="1">
      <c r="A27" s="309">
        <v>21</v>
      </c>
      <c r="B27" s="120" t="s">
        <v>978</v>
      </c>
      <c r="C27" s="120" t="s">
        <v>979</v>
      </c>
      <c r="D27" s="121" t="s">
        <v>980</v>
      </c>
      <c r="E27" s="167">
        <v>22400</v>
      </c>
      <c r="F27" s="167">
        <v>44469</v>
      </c>
      <c r="G27" s="192">
        <v>0</v>
      </c>
    </row>
    <row r="28" spans="1:7" s="233" customFormat="1" ht="15.65" customHeight="1">
      <c r="A28" s="309">
        <v>22</v>
      </c>
      <c r="B28" s="120" t="s">
        <v>982</v>
      </c>
      <c r="C28" s="120" t="s">
        <v>983</v>
      </c>
      <c r="D28" s="121" t="s">
        <v>984</v>
      </c>
      <c r="E28" s="167">
        <v>10080</v>
      </c>
      <c r="F28" s="306" t="s">
        <v>985</v>
      </c>
      <c r="G28" s="192">
        <v>0</v>
      </c>
    </row>
    <row r="29" spans="1:7" s="233" customFormat="1">
      <c r="A29" s="309">
        <v>23</v>
      </c>
      <c r="B29" s="120" t="s">
        <v>987</v>
      </c>
      <c r="C29" s="120" t="s">
        <v>988</v>
      </c>
      <c r="D29" s="121" t="s">
        <v>989</v>
      </c>
      <c r="E29" s="167">
        <v>1333.33</v>
      </c>
      <c r="F29" s="167">
        <v>44561</v>
      </c>
      <c r="G29" s="192">
        <v>0</v>
      </c>
    </row>
    <row r="30" spans="1:7" s="233" customFormat="1">
      <c r="A30" s="123"/>
      <c r="B30" s="120"/>
      <c r="C30" s="120"/>
      <c r="D30" s="168" t="s">
        <v>3</v>
      </c>
      <c r="E30" s="171">
        <f>SUM(E7:E29)</f>
        <v>147504.6</v>
      </c>
      <c r="F30" s="171">
        <f t="shared" ref="F30:G30" si="0">SUM(F7:F29)</f>
        <v>889795</v>
      </c>
      <c r="G30" s="171">
        <f t="shared" si="0"/>
        <v>0</v>
      </c>
    </row>
  </sheetData>
  <customSheetViews>
    <customSheetView guid="{0B6FAD62-43BD-4EC8-9980-3120FC41C2BF}" showGridLines="0" fitToPage="1" hiddenColumns="1">
      <selection activeCell="G5" sqref="G5"/>
      <pageMargins left="0.7" right="0.7" top="0.75" bottom="0.75" header="0.3" footer="0.3"/>
      <pageSetup scale="78" fitToHeight="0" orientation="landscape" r:id="rId1"/>
    </customSheetView>
    <customSheetView guid="{57AB6574-63F2-40B5-BA02-4B403D8BA163}" showPageBreaks="1" showGridLines="0" fitToPage="1" printArea="1" hiddenColumns="1">
      <selection activeCell="G5" sqref="G5"/>
      <pageMargins left="0.7" right="0.7" top="0.75" bottom="0.75" header="0.3" footer="0.3"/>
      <pageSetup scale="78" fitToHeight="0" orientation="landscape" r:id="rId2"/>
    </customSheetView>
  </customSheetViews>
  <mergeCells count="3">
    <mergeCell ref="E4:E5"/>
    <mergeCell ref="F4:F6"/>
    <mergeCell ref="A3:G3"/>
  </mergeCells>
  <pageMargins left="0.7" right="0.7" top="0.75" bottom="0.75" header="0.3" footer="0.3"/>
  <pageSetup scale="78" fitToHeight="0" orientation="landscape"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G11"/>
  <sheetViews>
    <sheetView showGridLines="0" topLeftCell="A2" zoomScaleNormal="100" workbookViewId="0">
      <selection activeCell="G6" sqref="G6"/>
    </sheetView>
  </sheetViews>
  <sheetFormatPr defaultColWidth="8.90625" defaultRowHeight="13"/>
  <cols>
    <col min="1" max="1" width="8.90625" style="104"/>
    <col min="2" max="2" width="35.08984375" style="104" customWidth="1"/>
    <col min="3" max="3" width="35.08984375" style="104" hidden="1" customWidth="1"/>
    <col min="4" max="4" width="57.08984375" style="104" customWidth="1"/>
    <col min="5" max="5" width="24.54296875" style="104" customWidth="1"/>
    <col min="6" max="6" width="15.08984375" style="104" hidden="1" customWidth="1"/>
    <col min="7" max="7" width="21.90625" style="104" customWidth="1"/>
    <col min="8" max="16384" width="8.90625" style="104"/>
  </cols>
  <sheetData>
    <row r="1" spans="1:7" hidden="1">
      <c r="A1" s="507" t="s">
        <v>5</v>
      </c>
      <c r="B1" s="507"/>
      <c r="C1" s="507"/>
      <c r="D1" s="507"/>
      <c r="E1" s="507"/>
    </row>
    <row r="2" spans="1:7" ht="16.25" customHeight="1">
      <c r="A2" s="102" t="s">
        <v>2928</v>
      </c>
      <c r="C2" s="102"/>
      <c r="D2" s="103"/>
      <c r="E2" s="103"/>
      <c r="F2" s="103"/>
    </row>
    <row r="3" spans="1:7" ht="16.25" customHeight="1">
      <c r="A3" s="105" t="s">
        <v>2929</v>
      </c>
      <c r="C3" s="105"/>
      <c r="D3" s="103"/>
      <c r="E3" s="103"/>
      <c r="F3" s="103"/>
    </row>
    <row r="4" spans="1:7" ht="31.75" customHeight="1">
      <c r="A4" s="486" t="s">
        <v>3171</v>
      </c>
      <c r="B4" s="487"/>
      <c r="C4" s="487"/>
      <c r="D4" s="487"/>
      <c r="E4" s="487"/>
      <c r="F4" s="487"/>
      <c r="G4" s="488"/>
    </row>
    <row r="5" spans="1:7">
      <c r="A5" s="138"/>
      <c r="B5" s="139"/>
      <c r="C5" s="106"/>
      <c r="D5" s="138"/>
      <c r="E5" s="508" t="s">
        <v>3175</v>
      </c>
      <c r="F5" s="489" t="s">
        <v>7</v>
      </c>
      <c r="G5" s="237"/>
    </row>
    <row r="6" spans="1:7">
      <c r="A6" s="140" t="s">
        <v>4</v>
      </c>
      <c r="B6" s="141" t="s">
        <v>9</v>
      </c>
      <c r="C6" s="108" t="s">
        <v>10</v>
      </c>
      <c r="D6" s="140" t="s">
        <v>1</v>
      </c>
      <c r="E6" s="509"/>
      <c r="F6" s="490"/>
      <c r="G6" s="109" t="s">
        <v>3186</v>
      </c>
    </row>
    <row r="7" spans="1:7">
      <c r="A7" s="111"/>
      <c r="B7" s="142"/>
      <c r="C7" s="110"/>
      <c r="D7" s="111"/>
      <c r="E7" s="111" t="s">
        <v>3170</v>
      </c>
      <c r="F7" s="510"/>
      <c r="G7" s="111" t="s">
        <v>3170</v>
      </c>
    </row>
    <row r="8" spans="1:7" s="233" customFormat="1" ht="20.149999999999999" customHeight="1">
      <c r="A8" s="123">
        <v>1</v>
      </c>
      <c r="B8" s="157" t="s">
        <v>2930</v>
      </c>
      <c r="C8" s="157" t="s">
        <v>2931</v>
      </c>
      <c r="D8" s="169" t="s">
        <v>2932</v>
      </c>
      <c r="E8" s="310">
        <v>35725.199999999997</v>
      </c>
      <c r="F8" s="171" t="s">
        <v>2933</v>
      </c>
      <c r="G8" s="183">
        <v>0</v>
      </c>
    </row>
    <row r="9" spans="1:7" s="233" customFormat="1" ht="20.149999999999999" customHeight="1">
      <c r="A9" s="123">
        <v>2</v>
      </c>
      <c r="B9" s="157" t="s">
        <v>2930</v>
      </c>
      <c r="C9" s="157" t="s">
        <v>2931</v>
      </c>
      <c r="D9" s="169" t="s">
        <v>2934</v>
      </c>
      <c r="E9" s="310">
        <v>36422.400000000001</v>
      </c>
      <c r="F9" s="195" t="s">
        <v>1046</v>
      </c>
      <c r="G9" s="183">
        <v>0</v>
      </c>
    </row>
    <row r="10" spans="1:7" s="233" customFormat="1" ht="20.149999999999999" customHeight="1">
      <c r="A10" s="123">
        <v>3</v>
      </c>
      <c r="B10" s="157" t="s">
        <v>2930</v>
      </c>
      <c r="C10" s="157" t="s">
        <v>2931</v>
      </c>
      <c r="D10" s="169" t="s">
        <v>2935</v>
      </c>
      <c r="E10" s="310">
        <v>35789.71</v>
      </c>
      <c r="F10" s="167" t="s">
        <v>532</v>
      </c>
      <c r="G10" s="183">
        <v>0</v>
      </c>
    </row>
    <row r="11" spans="1:7" s="233" customFormat="1" ht="20.149999999999999" customHeight="1">
      <c r="A11" s="123"/>
      <c r="B11" s="120"/>
      <c r="C11" s="120"/>
      <c r="D11" s="168" t="s">
        <v>3</v>
      </c>
      <c r="E11" s="311">
        <f>SUM(E8:E10)</f>
        <v>107937.31</v>
      </c>
      <c r="F11" s="311">
        <f t="shared" ref="F11:G11" si="0">SUM(F8:F10)</f>
        <v>0</v>
      </c>
      <c r="G11" s="311">
        <f t="shared" si="0"/>
        <v>0</v>
      </c>
    </row>
  </sheetData>
  <customSheetViews>
    <customSheetView guid="{0B6FAD62-43BD-4EC8-9980-3120FC41C2BF}" showGridLines="0" fitToPage="1" hiddenRows="1" hiddenColumns="1" topLeftCell="A2">
      <selection activeCell="G6" sqref="G6"/>
      <pageMargins left="0.7" right="0.7" top="0.75" bottom="0.75" header="0.3" footer="0.3"/>
      <pageSetup scale="82" fitToHeight="0" orientation="landscape" r:id="rId1"/>
    </customSheetView>
    <customSheetView guid="{57AB6574-63F2-40B5-BA02-4B403D8BA163}" showPageBreaks="1" showGridLines="0" fitToPage="1" printArea="1" hiddenRows="1" hiddenColumns="1" topLeftCell="A2">
      <selection activeCell="G6" sqref="G6"/>
      <pageMargins left="0.7" right="0.7" top="0.75" bottom="0.75" header="0.3" footer="0.3"/>
      <pageSetup scale="82" fitToHeight="0" orientation="landscape" r:id="rId2"/>
    </customSheetView>
  </customSheetViews>
  <mergeCells count="4">
    <mergeCell ref="A1:E1"/>
    <mergeCell ref="E5:E6"/>
    <mergeCell ref="F5:F7"/>
    <mergeCell ref="A4:G4"/>
  </mergeCells>
  <pageMargins left="0.7" right="0.7" top="0.75" bottom="0.75" header="0.3" footer="0.3"/>
  <pageSetup scale="82" fitToHeight="0" orientation="landscape" r:id="rId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G9"/>
  <sheetViews>
    <sheetView showGridLines="0" topLeftCell="A2" zoomScaleNormal="100" workbookViewId="0">
      <selection activeCell="G6" sqref="G6"/>
    </sheetView>
  </sheetViews>
  <sheetFormatPr defaultColWidth="8.90625" defaultRowHeight="13"/>
  <cols>
    <col min="1" max="1" width="8.90625" style="104"/>
    <col min="2" max="2" width="35.08984375" style="104" customWidth="1"/>
    <col min="3" max="3" width="35.08984375" style="104" hidden="1" customWidth="1"/>
    <col min="4" max="4" width="57.08984375" style="104" customWidth="1"/>
    <col min="5" max="5" width="24.54296875" style="104" customWidth="1"/>
    <col min="6" max="6" width="10.6328125" style="104" hidden="1" customWidth="1"/>
    <col min="7" max="7" width="21.36328125" style="104" customWidth="1"/>
    <col min="8" max="16384" width="8.90625" style="104"/>
  </cols>
  <sheetData>
    <row r="1" spans="1:7" hidden="1">
      <c r="A1" s="507" t="s">
        <v>5</v>
      </c>
      <c r="B1" s="507"/>
      <c r="C1" s="507"/>
      <c r="D1" s="507"/>
      <c r="E1" s="507"/>
    </row>
    <row r="2" spans="1:7" ht="17.399999999999999" customHeight="1">
      <c r="A2" s="102" t="s">
        <v>3112</v>
      </c>
      <c r="C2" s="102"/>
      <c r="D2" s="103"/>
      <c r="E2" s="103"/>
      <c r="F2" s="103"/>
    </row>
    <row r="3" spans="1:7" ht="17.399999999999999" customHeight="1">
      <c r="A3" s="105" t="s">
        <v>3113</v>
      </c>
      <c r="C3" s="105"/>
      <c r="D3" s="103"/>
      <c r="E3" s="103"/>
      <c r="F3" s="103"/>
    </row>
    <row r="4" spans="1:7" ht="31.75" customHeight="1">
      <c r="A4" s="486" t="s">
        <v>3171</v>
      </c>
      <c r="B4" s="487"/>
      <c r="C4" s="487"/>
      <c r="D4" s="487"/>
      <c r="E4" s="487"/>
      <c r="F4" s="487"/>
      <c r="G4" s="488"/>
    </row>
    <row r="5" spans="1:7">
      <c r="A5" s="138"/>
      <c r="B5" s="139"/>
      <c r="C5" s="106"/>
      <c r="D5" s="138"/>
      <c r="E5" s="508" t="s">
        <v>3175</v>
      </c>
      <c r="F5" s="489" t="s">
        <v>7</v>
      </c>
      <c r="G5" s="237"/>
    </row>
    <row r="6" spans="1:7">
      <c r="A6" s="140" t="s">
        <v>4</v>
      </c>
      <c r="B6" s="141" t="s">
        <v>9</v>
      </c>
      <c r="C6" s="108" t="s">
        <v>10</v>
      </c>
      <c r="D6" s="140" t="s">
        <v>1</v>
      </c>
      <c r="E6" s="509"/>
      <c r="F6" s="490"/>
      <c r="G6" s="109" t="s">
        <v>3186</v>
      </c>
    </row>
    <row r="7" spans="1:7">
      <c r="A7" s="111"/>
      <c r="B7" s="142"/>
      <c r="C7" s="110"/>
      <c r="D7" s="111"/>
      <c r="E7" s="111" t="s">
        <v>3170</v>
      </c>
      <c r="F7" s="510"/>
      <c r="G7" s="111" t="s">
        <v>3170</v>
      </c>
    </row>
    <row r="8" spans="1:7" s="233" customFormat="1" ht="20.149999999999999" customHeight="1">
      <c r="A8" s="123">
        <v>1</v>
      </c>
      <c r="B8" s="157" t="s">
        <v>990</v>
      </c>
      <c r="C8" s="157" t="s">
        <v>991</v>
      </c>
      <c r="D8" s="169" t="s">
        <v>992</v>
      </c>
      <c r="E8" s="170">
        <v>3500</v>
      </c>
      <c r="F8" s="171" t="s">
        <v>993</v>
      </c>
      <c r="G8" s="192">
        <v>0</v>
      </c>
    </row>
    <row r="9" spans="1:7" s="233" customFormat="1" ht="20.149999999999999" customHeight="1">
      <c r="A9" s="123"/>
      <c r="B9" s="120"/>
      <c r="C9" s="120"/>
      <c r="D9" s="168" t="s">
        <v>3</v>
      </c>
      <c r="E9" s="171">
        <f>SUM(E8:E8)</f>
        <v>3500</v>
      </c>
      <c r="F9" s="171">
        <f t="shared" ref="F9:G9" si="0">SUM(F8:F8)</f>
        <v>0</v>
      </c>
      <c r="G9" s="171">
        <f t="shared" si="0"/>
        <v>0</v>
      </c>
    </row>
  </sheetData>
  <customSheetViews>
    <customSheetView guid="{0B6FAD62-43BD-4EC8-9980-3120FC41C2BF}" showGridLines="0" fitToPage="1" hiddenRows="1" hiddenColumns="1" topLeftCell="A2">
      <selection activeCell="G6" sqref="G6"/>
      <pageMargins left="0.7" right="0.7" top="0.75" bottom="0.75" header="0.3" footer="0.3"/>
      <pageSetup scale="83" fitToHeight="0" orientation="landscape" r:id="rId1"/>
    </customSheetView>
    <customSheetView guid="{57AB6574-63F2-40B5-BA02-4B403D8BA163}" showPageBreaks="1" showGridLines="0" fitToPage="1" printArea="1" hiddenRows="1" hiddenColumns="1" topLeftCell="A2">
      <selection activeCell="G6" sqref="G6"/>
      <pageMargins left="0.7" right="0.7" top="0.75" bottom="0.75" header="0.3" footer="0.3"/>
      <pageSetup scale="83" fitToHeight="0" orientation="landscape" r:id="rId2"/>
    </customSheetView>
  </customSheetViews>
  <mergeCells count="4">
    <mergeCell ref="A1:E1"/>
    <mergeCell ref="E5:E6"/>
    <mergeCell ref="F5:F7"/>
    <mergeCell ref="A4:G4"/>
  </mergeCells>
  <pageMargins left="0.7" right="0.7" top="0.75" bottom="0.75" header="0.3" footer="0.3"/>
  <pageSetup scale="83" fitToHeight="0" orientation="landscape" r:id="rId3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H33"/>
  <sheetViews>
    <sheetView showGridLines="0" zoomScaleNormal="100" workbookViewId="0">
      <selection activeCell="E13" sqref="E13"/>
    </sheetView>
  </sheetViews>
  <sheetFormatPr defaultColWidth="8.90625" defaultRowHeight="13"/>
  <cols>
    <col min="1" max="1" width="8.90625" style="385"/>
    <col min="2" max="2" width="35.08984375" style="385" customWidth="1"/>
    <col min="3" max="3" width="35.08984375" style="385" hidden="1" customWidth="1"/>
    <col min="4" max="4" width="57.08984375" style="385" customWidth="1"/>
    <col min="5" max="5" width="24.54296875" style="385" customWidth="1"/>
    <col min="6" max="6" width="21.08984375" style="385" hidden="1" customWidth="1"/>
    <col min="7" max="7" width="21.81640625" style="385" customWidth="1"/>
    <col min="8" max="8" width="14.36328125" style="385" hidden="1" customWidth="1"/>
    <col min="9" max="9" width="18.6328125" style="385" customWidth="1"/>
    <col min="10" max="16384" width="8.90625" style="385"/>
  </cols>
  <sheetData>
    <row r="1" spans="1:8">
      <c r="A1" s="388" t="s">
        <v>994</v>
      </c>
    </row>
    <row r="2" spans="1:8">
      <c r="A2" s="388" t="s">
        <v>3157</v>
      </c>
    </row>
    <row r="3" spans="1:8" ht="31.75" customHeight="1">
      <c r="A3" s="494" t="s">
        <v>3171</v>
      </c>
      <c r="B3" s="495"/>
      <c r="C3" s="495"/>
      <c r="D3" s="495"/>
      <c r="E3" s="495"/>
      <c r="F3" s="495"/>
      <c r="G3" s="496"/>
      <c r="H3" s="463"/>
    </row>
    <row r="4" spans="1:8" ht="18" customHeight="1">
      <c r="A4" s="138"/>
      <c r="B4" s="139"/>
      <c r="C4" s="106"/>
      <c r="D4" s="138"/>
      <c r="E4" s="508" t="s">
        <v>3175</v>
      </c>
      <c r="F4" s="489" t="s">
        <v>7</v>
      </c>
      <c r="G4" s="389"/>
    </row>
    <row r="5" spans="1:8">
      <c r="A5" s="140" t="s">
        <v>4</v>
      </c>
      <c r="B5" s="297" t="s">
        <v>9</v>
      </c>
      <c r="C5" s="108" t="s">
        <v>10</v>
      </c>
      <c r="D5" s="140" t="s">
        <v>1</v>
      </c>
      <c r="E5" s="509"/>
      <c r="F5" s="490"/>
      <c r="G5" s="109" t="s">
        <v>3186</v>
      </c>
    </row>
    <row r="6" spans="1:8">
      <c r="A6" s="326"/>
      <c r="B6" s="142"/>
      <c r="C6" s="110"/>
      <c r="D6" s="326"/>
      <c r="E6" s="326" t="s">
        <v>3170</v>
      </c>
      <c r="F6" s="510"/>
      <c r="G6" s="326" t="s">
        <v>3170</v>
      </c>
    </row>
    <row r="7" spans="1:8" s="366" customFormat="1" ht="20.149999999999999" customHeight="1">
      <c r="A7" s="281">
        <v>1</v>
      </c>
      <c r="B7" s="416" t="s">
        <v>995</v>
      </c>
      <c r="C7" s="416" t="s">
        <v>996</v>
      </c>
      <c r="D7" s="169" t="s">
        <v>997</v>
      </c>
      <c r="E7" s="170">
        <v>1260564.72</v>
      </c>
      <c r="F7" s="195"/>
      <c r="G7" s="195">
        <v>0</v>
      </c>
      <c r="H7" s="464" t="s">
        <v>998</v>
      </c>
    </row>
    <row r="8" spans="1:8" s="366" customFormat="1" ht="20.149999999999999" customHeight="1">
      <c r="A8" s="281">
        <v>2</v>
      </c>
      <c r="B8" s="169" t="s">
        <v>999</v>
      </c>
      <c r="C8" s="169" t="s">
        <v>889</v>
      </c>
      <c r="D8" s="327" t="s">
        <v>1000</v>
      </c>
      <c r="E8" s="188">
        <v>112074.1</v>
      </c>
      <c r="F8" s="195"/>
      <c r="G8" s="195">
        <v>0</v>
      </c>
      <c r="H8" s="464" t="s">
        <v>1001</v>
      </c>
    </row>
    <row r="9" spans="1:8" s="366" customFormat="1" ht="30" customHeight="1">
      <c r="A9" s="281">
        <v>3</v>
      </c>
      <c r="B9" s="169" t="s">
        <v>1002</v>
      </c>
      <c r="C9" s="169" t="s">
        <v>1003</v>
      </c>
      <c r="D9" s="327" t="s">
        <v>1004</v>
      </c>
      <c r="E9" s="188">
        <v>24220</v>
      </c>
      <c r="F9" s="188"/>
      <c r="G9" s="195">
        <v>0</v>
      </c>
      <c r="H9" s="464" t="s">
        <v>998</v>
      </c>
    </row>
    <row r="10" spans="1:8" s="366" customFormat="1" ht="20.149999999999999" customHeight="1">
      <c r="A10" s="281">
        <v>4</v>
      </c>
      <c r="B10" s="169" t="s">
        <v>1005</v>
      </c>
      <c r="C10" s="169" t="s">
        <v>1006</v>
      </c>
      <c r="D10" s="327" t="s">
        <v>1007</v>
      </c>
      <c r="E10" s="188">
        <v>20040</v>
      </c>
      <c r="F10" s="188"/>
      <c r="G10" s="195">
        <v>0</v>
      </c>
      <c r="H10" s="464" t="s">
        <v>998</v>
      </c>
    </row>
    <row r="11" spans="1:8" s="366" customFormat="1" ht="20.149999999999999" customHeight="1">
      <c r="A11" s="281">
        <v>5</v>
      </c>
      <c r="B11" s="169" t="s">
        <v>1008</v>
      </c>
      <c r="C11" s="169" t="s">
        <v>70</v>
      </c>
      <c r="D11" s="327" t="s">
        <v>1009</v>
      </c>
      <c r="E11" s="188">
        <v>14291.2</v>
      </c>
      <c r="F11" s="188"/>
      <c r="G11" s="195">
        <v>0</v>
      </c>
      <c r="H11" s="464" t="s">
        <v>1001</v>
      </c>
    </row>
    <row r="12" spans="1:8" s="366" customFormat="1" ht="20.149999999999999" customHeight="1">
      <c r="A12" s="281">
        <v>6</v>
      </c>
      <c r="B12" s="169" t="s">
        <v>1010</v>
      </c>
      <c r="C12" s="169" t="s">
        <v>991</v>
      </c>
      <c r="D12" s="327" t="s">
        <v>1011</v>
      </c>
      <c r="E12" s="188">
        <v>3287.2</v>
      </c>
      <c r="F12" s="188"/>
      <c r="G12" s="195">
        <v>0</v>
      </c>
      <c r="H12" s="464" t="s">
        <v>1001</v>
      </c>
    </row>
    <row r="13" spans="1:8" s="366" customFormat="1" ht="20.149999999999999" customHeight="1">
      <c r="A13" s="281">
        <v>7</v>
      </c>
      <c r="B13" s="169" t="s">
        <v>1012</v>
      </c>
      <c r="C13" s="169" t="s">
        <v>1013</v>
      </c>
      <c r="D13" s="327" t="s">
        <v>1014</v>
      </c>
      <c r="E13" s="188">
        <v>88800</v>
      </c>
      <c r="F13" s="188"/>
      <c r="G13" s="195">
        <v>0</v>
      </c>
      <c r="H13" s="464" t="s">
        <v>1001</v>
      </c>
    </row>
    <row r="14" spans="1:8" s="366" customFormat="1" ht="20.149999999999999" customHeight="1">
      <c r="A14" s="281">
        <v>8</v>
      </c>
      <c r="B14" s="169" t="s">
        <v>1008</v>
      </c>
      <c r="C14" s="169" t="s">
        <v>70</v>
      </c>
      <c r="D14" s="327" t="s">
        <v>1015</v>
      </c>
      <c r="E14" s="188">
        <v>1579.2</v>
      </c>
      <c r="F14" s="188"/>
      <c r="G14" s="195">
        <v>0</v>
      </c>
      <c r="H14" s="464" t="s">
        <v>1001</v>
      </c>
    </row>
    <row r="15" spans="1:8" s="366" customFormat="1" ht="20.149999999999999" customHeight="1">
      <c r="A15" s="281">
        <v>9</v>
      </c>
      <c r="B15" s="169" t="s">
        <v>1016</v>
      </c>
      <c r="C15" s="169" t="s">
        <v>1017</v>
      </c>
      <c r="D15" s="327" t="s">
        <v>1018</v>
      </c>
      <c r="E15" s="188">
        <v>174.72</v>
      </c>
      <c r="F15" s="195">
        <v>44267</v>
      </c>
      <c r="G15" s="195">
        <v>0</v>
      </c>
      <c r="H15" s="464"/>
    </row>
    <row r="16" spans="1:8" s="366" customFormat="1" ht="20.149999999999999" customHeight="1">
      <c r="A16" s="281">
        <v>10</v>
      </c>
      <c r="B16" s="169" t="s">
        <v>1019</v>
      </c>
      <c r="C16" s="169" t="s">
        <v>1020</v>
      </c>
      <c r="D16" s="327" t="s">
        <v>1021</v>
      </c>
      <c r="E16" s="188">
        <v>2850</v>
      </c>
      <c r="F16" s="195"/>
      <c r="G16" s="195">
        <v>0</v>
      </c>
      <c r="H16" s="464" t="s">
        <v>1001</v>
      </c>
    </row>
    <row r="17" spans="1:8" s="366" customFormat="1" ht="20.149999999999999" customHeight="1">
      <c r="A17" s="281">
        <v>11</v>
      </c>
      <c r="B17" s="169" t="s">
        <v>1008</v>
      </c>
      <c r="C17" s="169" t="s">
        <v>70</v>
      </c>
      <c r="D17" s="327" t="s">
        <v>1022</v>
      </c>
      <c r="E17" s="188">
        <v>36825.599999999999</v>
      </c>
      <c r="F17" s="195"/>
      <c r="G17" s="195">
        <v>0</v>
      </c>
      <c r="H17" s="464" t="s">
        <v>1001</v>
      </c>
    </row>
    <row r="18" spans="1:8" s="366" customFormat="1" ht="20.149999999999999" customHeight="1">
      <c r="A18" s="281">
        <v>12</v>
      </c>
      <c r="B18" s="169" t="s">
        <v>1023</v>
      </c>
      <c r="C18" s="169" t="s">
        <v>1024</v>
      </c>
      <c r="D18" s="327" t="s">
        <v>1025</v>
      </c>
      <c r="E18" s="188">
        <v>15979.32</v>
      </c>
      <c r="F18" s="195"/>
      <c r="G18" s="195">
        <v>0</v>
      </c>
      <c r="H18" s="464" t="s">
        <v>1001</v>
      </c>
    </row>
    <row r="19" spans="1:8" s="366" customFormat="1" ht="20.149999999999999" customHeight="1">
      <c r="A19" s="281">
        <v>13</v>
      </c>
      <c r="B19" s="169" t="s">
        <v>1008</v>
      </c>
      <c r="C19" s="169" t="s">
        <v>70</v>
      </c>
      <c r="D19" s="327" t="s">
        <v>1026</v>
      </c>
      <c r="E19" s="188">
        <v>1281.28</v>
      </c>
      <c r="F19" s="195"/>
      <c r="G19" s="195">
        <v>0</v>
      </c>
      <c r="H19" s="464" t="s">
        <v>1001</v>
      </c>
    </row>
    <row r="20" spans="1:8" s="366" customFormat="1" ht="20.149999999999999" customHeight="1">
      <c r="A20" s="281">
        <v>14</v>
      </c>
      <c r="B20" s="169" t="s">
        <v>1008</v>
      </c>
      <c r="C20" s="169" t="s">
        <v>70</v>
      </c>
      <c r="D20" s="327" t="s">
        <v>1027</v>
      </c>
      <c r="E20" s="188">
        <v>7580.16</v>
      </c>
      <c r="F20" s="195"/>
      <c r="G20" s="195">
        <v>0</v>
      </c>
      <c r="H20" s="464" t="s">
        <v>1001</v>
      </c>
    </row>
    <row r="21" spans="1:8" s="366" customFormat="1" ht="20.149999999999999" customHeight="1">
      <c r="A21" s="281">
        <v>15</v>
      </c>
      <c r="B21" s="169" t="s">
        <v>1028</v>
      </c>
      <c r="C21" s="169" t="s">
        <v>1029</v>
      </c>
      <c r="D21" s="327" t="s">
        <v>1030</v>
      </c>
      <c r="E21" s="188">
        <v>132300</v>
      </c>
      <c r="F21" s="195"/>
      <c r="G21" s="195">
        <v>0</v>
      </c>
      <c r="H21" s="464" t="s">
        <v>1001</v>
      </c>
    </row>
    <row r="22" spans="1:8" s="366" customFormat="1">
      <c r="A22" s="281">
        <v>16</v>
      </c>
      <c r="B22" s="169" t="s">
        <v>1031</v>
      </c>
      <c r="C22" s="169" t="s">
        <v>43</v>
      </c>
      <c r="D22" s="327" t="s">
        <v>1032</v>
      </c>
      <c r="E22" s="188">
        <v>491194</v>
      </c>
      <c r="F22" s="195" t="s">
        <v>63</v>
      </c>
      <c r="G22" s="195">
        <v>0</v>
      </c>
    </row>
    <row r="23" spans="1:8" s="366" customFormat="1" ht="20.149999999999999" customHeight="1">
      <c r="A23" s="281">
        <v>17</v>
      </c>
      <c r="B23" s="169" t="s">
        <v>1010</v>
      </c>
      <c r="C23" s="169" t="s">
        <v>991</v>
      </c>
      <c r="D23" s="327" t="s">
        <v>1033</v>
      </c>
      <c r="E23" s="188">
        <v>514354.51</v>
      </c>
      <c r="F23" s="195" t="s">
        <v>63</v>
      </c>
      <c r="G23" s="195">
        <v>0</v>
      </c>
    </row>
    <row r="24" spans="1:8" s="366" customFormat="1" ht="20.149999999999999" customHeight="1">
      <c r="A24" s="281">
        <v>18</v>
      </c>
      <c r="B24" s="169" t="s">
        <v>240</v>
      </c>
      <c r="C24" s="169" t="s">
        <v>1034</v>
      </c>
      <c r="D24" s="327" t="s">
        <v>1035</v>
      </c>
      <c r="E24" s="188">
        <v>7167673.3399999999</v>
      </c>
      <c r="F24" s="195" t="s">
        <v>63</v>
      </c>
      <c r="G24" s="195">
        <v>0</v>
      </c>
    </row>
    <row r="25" spans="1:8" s="366" customFormat="1" ht="20.149999999999999" customHeight="1">
      <c r="A25" s="281">
        <v>19</v>
      </c>
      <c r="B25" s="169" t="s">
        <v>1036</v>
      </c>
      <c r="C25" s="169" t="s">
        <v>1037</v>
      </c>
      <c r="D25" s="327" t="s">
        <v>1038</v>
      </c>
      <c r="E25" s="188">
        <v>421311</v>
      </c>
      <c r="F25" s="195" t="s">
        <v>63</v>
      </c>
      <c r="G25" s="195">
        <v>0</v>
      </c>
    </row>
    <row r="26" spans="1:8" s="366" customFormat="1" ht="20.149999999999999" customHeight="1">
      <c r="A26" s="281">
        <v>20</v>
      </c>
      <c r="B26" s="169" t="s">
        <v>1036</v>
      </c>
      <c r="C26" s="169" t="s">
        <v>1037</v>
      </c>
      <c r="D26" s="327" t="s">
        <v>1039</v>
      </c>
      <c r="E26" s="188">
        <v>360193.57</v>
      </c>
      <c r="F26" s="195" t="s">
        <v>63</v>
      </c>
      <c r="G26" s="195">
        <v>0</v>
      </c>
    </row>
    <row r="27" spans="1:8" s="366" customFormat="1" ht="20.149999999999999" customHeight="1">
      <c r="A27" s="281">
        <v>21</v>
      </c>
      <c r="B27" s="169" t="s">
        <v>1040</v>
      </c>
      <c r="C27" s="169" t="s">
        <v>1041</v>
      </c>
      <c r="D27" s="327" t="s">
        <v>1042</v>
      </c>
      <c r="E27" s="188">
        <v>85575.8</v>
      </c>
      <c r="F27" s="195" t="s">
        <v>63</v>
      </c>
      <c r="G27" s="195">
        <v>0</v>
      </c>
    </row>
    <row r="28" spans="1:8" s="366" customFormat="1" ht="20.149999999999999" customHeight="1">
      <c r="A28" s="281">
        <v>22</v>
      </c>
      <c r="B28" s="169" t="s">
        <v>1043</v>
      </c>
      <c r="C28" s="169" t="s">
        <v>1044</v>
      </c>
      <c r="D28" s="327" t="s">
        <v>1045</v>
      </c>
      <c r="E28" s="188">
        <v>106400</v>
      </c>
      <c r="F28" s="195" t="s">
        <v>1046</v>
      </c>
      <c r="G28" s="195">
        <v>0</v>
      </c>
    </row>
    <row r="29" spans="1:8" s="366" customFormat="1" ht="20.149999999999999" customHeight="1">
      <c r="A29" s="281">
        <v>23</v>
      </c>
      <c r="B29" s="169" t="s">
        <v>1047</v>
      </c>
      <c r="C29" s="169" t="s">
        <v>1048</v>
      </c>
      <c r="D29" s="327" t="s">
        <v>1049</v>
      </c>
      <c r="E29" s="188">
        <v>81850</v>
      </c>
      <c r="F29" s="195" t="s">
        <v>63</v>
      </c>
      <c r="G29" s="195">
        <v>0</v>
      </c>
    </row>
    <row r="30" spans="1:8" s="366" customFormat="1" ht="20.149999999999999" customHeight="1">
      <c r="A30" s="281">
        <v>24</v>
      </c>
      <c r="B30" s="169" t="s">
        <v>1052</v>
      </c>
      <c r="C30" s="169" t="s">
        <v>1053</v>
      </c>
      <c r="D30" s="327" t="s">
        <v>1054</v>
      </c>
      <c r="E30" s="364">
        <v>0</v>
      </c>
      <c r="F30" s="195" t="s">
        <v>1051</v>
      </c>
      <c r="G30" s="188">
        <v>1367.14</v>
      </c>
    </row>
    <row r="31" spans="1:8" s="366" customFormat="1" ht="20.149999999999999" customHeight="1">
      <c r="A31" s="281">
        <v>25</v>
      </c>
      <c r="B31" s="169" t="s">
        <v>1052</v>
      </c>
      <c r="C31" s="169" t="s">
        <v>1053</v>
      </c>
      <c r="D31" s="327" t="s">
        <v>1058</v>
      </c>
      <c r="E31" s="188">
        <v>2424.8000000000002</v>
      </c>
      <c r="F31" s="188"/>
      <c r="G31" s="364">
        <v>0</v>
      </c>
    </row>
    <row r="32" spans="1:8" s="366" customFormat="1" ht="20.149999999999999" customHeight="1">
      <c r="A32" s="281">
        <v>26</v>
      </c>
      <c r="B32" s="169" t="s">
        <v>1062</v>
      </c>
      <c r="C32" s="169" t="s">
        <v>1063</v>
      </c>
      <c r="D32" s="327" t="s">
        <v>1064</v>
      </c>
      <c r="E32" s="188">
        <v>2198</v>
      </c>
      <c r="F32" s="188" t="s">
        <v>63</v>
      </c>
      <c r="G32" s="364">
        <v>0</v>
      </c>
    </row>
    <row r="33" spans="1:7" s="366" customFormat="1" ht="20.149999999999999" customHeight="1">
      <c r="A33" s="281"/>
      <c r="B33" s="169"/>
      <c r="C33" s="169"/>
      <c r="D33" s="341" t="s">
        <v>3</v>
      </c>
      <c r="E33" s="195">
        <f>SUM(E7:E32)</f>
        <v>10955022.520000001</v>
      </c>
      <c r="F33" s="195">
        <f t="shared" ref="F33" si="0">SUM(F7:F29)</f>
        <v>44267</v>
      </c>
      <c r="G33" s="195">
        <f>SUM(G7:G32)</f>
        <v>1367.14</v>
      </c>
    </row>
  </sheetData>
  <customSheetViews>
    <customSheetView guid="{0B6FAD62-43BD-4EC8-9980-3120FC41C2BF}" showGridLines="0" fitToPage="1" hiddenColumns="1">
      <selection activeCell="E13" sqref="E13"/>
      <pageMargins left="0.7" right="0.7" top="0.75" bottom="0.75" header="0.3" footer="0.3"/>
      <pageSetup scale="82" fitToHeight="0" orientation="landscape" r:id="rId1"/>
    </customSheetView>
    <customSheetView guid="{57AB6574-63F2-40B5-BA02-4B403D8BA163}" showPageBreaks="1" showGridLines="0" fitToPage="1" printArea="1" hiddenColumns="1">
      <selection activeCell="G9" sqref="G9:G16"/>
      <pageMargins left="0.7" right="0.7" top="0.75" bottom="0.75" header="0.3" footer="0.3"/>
      <pageSetup scale="82" fitToHeight="0" orientation="landscape" r:id="rId2"/>
    </customSheetView>
  </customSheetViews>
  <mergeCells count="3">
    <mergeCell ref="E4:E5"/>
    <mergeCell ref="F4:F6"/>
    <mergeCell ref="A3:G3"/>
  </mergeCells>
  <pageMargins left="0.7" right="0.7" top="0.75" bottom="0.75" header="0.3" footer="0.3"/>
  <pageSetup scale="82" fitToHeight="0" orientation="landscape" r:id="rId3"/>
  <legacyDrawing r:id="rId4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G9"/>
  <sheetViews>
    <sheetView showGridLines="0" topLeftCell="A2" zoomScaleNormal="100" workbookViewId="0">
      <selection activeCell="E14" sqref="E14:E15"/>
    </sheetView>
  </sheetViews>
  <sheetFormatPr defaultColWidth="8.90625" defaultRowHeight="13"/>
  <cols>
    <col min="1" max="1" width="8.90625" style="104"/>
    <col min="2" max="2" width="35.08984375" style="104" customWidth="1"/>
    <col min="3" max="3" width="35.08984375" style="104" hidden="1" customWidth="1"/>
    <col min="4" max="4" width="57.08984375" style="104" customWidth="1"/>
    <col min="5" max="5" width="24.54296875" style="104" customWidth="1"/>
    <col min="6" max="6" width="11.90625" style="104" hidden="1" customWidth="1"/>
    <col min="7" max="7" width="22.36328125" style="104" customWidth="1"/>
    <col min="8" max="16384" width="8.90625" style="104"/>
  </cols>
  <sheetData>
    <row r="1" spans="1:7" hidden="1">
      <c r="A1" s="507" t="s">
        <v>5</v>
      </c>
      <c r="B1" s="507"/>
      <c r="C1" s="507"/>
      <c r="D1" s="507"/>
      <c r="E1" s="507"/>
    </row>
    <row r="2" spans="1:7" ht="18" customHeight="1">
      <c r="A2" s="102" t="s">
        <v>1065</v>
      </c>
      <c r="C2" s="102"/>
      <c r="D2" s="103"/>
      <c r="E2" s="103"/>
      <c r="F2" s="103"/>
    </row>
    <row r="3" spans="1:7" ht="18" customHeight="1">
      <c r="A3" s="105" t="s">
        <v>3114</v>
      </c>
      <c r="C3" s="105"/>
      <c r="D3" s="103"/>
      <c r="E3" s="103"/>
      <c r="F3" s="103"/>
    </row>
    <row r="4" spans="1:7" ht="31.75" customHeight="1">
      <c r="A4" s="486" t="s">
        <v>3171</v>
      </c>
      <c r="B4" s="487"/>
      <c r="C4" s="487"/>
      <c r="D4" s="487"/>
      <c r="E4" s="487"/>
      <c r="F4" s="487"/>
      <c r="G4" s="488"/>
    </row>
    <row r="5" spans="1:7">
      <c r="A5" s="138"/>
      <c r="B5" s="139"/>
      <c r="C5" s="106"/>
      <c r="D5" s="138"/>
      <c r="E5" s="508" t="s">
        <v>3175</v>
      </c>
      <c r="F5" s="489" t="s">
        <v>7</v>
      </c>
      <c r="G5" s="237"/>
    </row>
    <row r="6" spans="1:7">
      <c r="A6" s="140" t="s">
        <v>4</v>
      </c>
      <c r="B6" s="141" t="s">
        <v>9</v>
      </c>
      <c r="C6" s="108" t="s">
        <v>10</v>
      </c>
      <c r="D6" s="140" t="s">
        <v>1</v>
      </c>
      <c r="E6" s="509"/>
      <c r="F6" s="490"/>
      <c r="G6" s="109" t="s">
        <v>3186</v>
      </c>
    </row>
    <row r="7" spans="1:7">
      <c r="A7" s="111"/>
      <c r="B7" s="142"/>
      <c r="C7" s="110"/>
      <c r="D7" s="111"/>
      <c r="E7" s="111" t="s">
        <v>3170</v>
      </c>
      <c r="F7" s="510"/>
      <c r="G7" s="111" t="s">
        <v>3170</v>
      </c>
    </row>
    <row r="8" spans="1:7" s="233" customFormat="1" ht="20.149999999999999" customHeight="1">
      <c r="A8" s="123">
        <v>1</v>
      </c>
      <c r="B8" s="120" t="s">
        <v>1066</v>
      </c>
      <c r="C8" s="120" t="s">
        <v>1067</v>
      </c>
      <c r="D8" s="121" t="s">
        <v>1068</v>
      </c>
      <c r="E8" s="167">
        <v>8438.08</v>
      </c>
      <c r="F8" s="195"/>
      <c r="G8" s="192">
        <v>0</v>
      </c>
    </row>
    <row r="9" spans="1:7" s="233" customFormat="1" ht="20.149999999999999" customHeight="1">
      <c r="A9" s="123"/>
      <c r="B9" s="120"/>
      <c r="C9" s="120"/>
      <c r="D9" s="168" t="s">
        <v>3</v>
      </c>
      <c r="E9" s="171">
        <f>SUM(E8:E8)</f>
        <v>8438.08</v>
      </c>
      <c r="F9" s="171">
        <f t="shared" ref="F9:G9" si="0">SUM(F8:F8)</f>
        <v>0</v>
      </c>
      <c r="G9" s="171">
        <f t="shared" si="0"/>
        <v>0</v>
      </c>
    </row>
  </sheetData>
  <customSheetViews>
    <customSheetView guid="{0B6FAD62-43BD-4EC8-9980-3120FC41C2BF}" showGridLines="0" fitToPage="1" hiddenRows="1" hiddenColumns="1" topLeftCell="A2">
      <selection activeCell="E14" sqref="E14:E15"/>
      <pageMargins left="0.7" right="0.7" top="0.75" bottom="0.75" header="0.3" footer="0.3"/>
      <pageSetup scale="82" fitToHeight="0" orientation="landscape" r:id="rId1"/>
    </customSheetView>
    <customSheetView guid="{57AB6574-63F2-40B5-BA02-4B403D8BA163}" showPageBreaks="1" showGridLines="0" fitToPage="1" printArea="1" hiddenRows="1" hiddenColumns="1" topLeftCell="A2">
      <selection activeCell="G6" sqref="G6"/>
      <pageMargins left="0.7" right="0.7" top="0.75" bottom="0.75" header="0.3" footer="0.3"/>
      <pageSetup scale="82" fitToHeight="0" orientation="landscape" r:id="rId2"/>
    </customSheetView>
  </customSheetViews>
  <mergeCells count="4">
    <mergeCell ref="A1:E1"/>
    <mergeCell ref="E5:E6"/>
    <mergeCell ref="F5:F7"/>
    <mergeCell ref="A4:G4"/>
  </mergeCells>
  <pageMargins left="0.7" right="0.7" top="0.75" bottom="0.75" header="0.3" footer="0.3"/>
  <pageSetup scale="82" fitToHeight="0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G9"/>
  <sheetViews>
    <sheetView showGridLines="0" zoomScaleNormal="100" workbookViewId="0">
      <selection activeCell="B4" sqref="B4:B6"/>
    </sheetView>
  </sheetViews>
  <sheetFormatPr defaultColWidth="8.90625" defaultRowHeight="13"/>
  <cols>
    <col min="1" max="1" width="8.90625" style="104"/>
    <col min="2" max="2" width="35.08984375" style="104" customWidth="1"/>
    <col min="3" max="3" width="35.08984375" style="104" hidden="1" customWidth="1"/>
    <col min="4" max="4" width="57.08984375" style="104" customWidth="1"/>
    <col min="5" max="5" width="24.54296875" style="104" customWidth="1"/>
    <col min="6" max="6" width="19.08984375" style="104" hidden="1" customWidth="1"/>
    <col min="7" max="7" width="22" style="104" customWidth="1"/>
    <col min="8" max="16384" width="8.90625" style="104"/>
  </cols>
  <sheetData>
    <row r="1" spans="1:7">
      <c r="A1" s="102" t="s">
        <v>886</v>
      </c>
      <c r="B1" s="102"/>
      <c r="C1" s="103"/>
      <c r="D1" s="103"/>
      <c r="E1" s="103"/>
    </row>
    <row r="2" spans="1:7">
      <c r="A2" s="105" t="s">
        <v>887</v>
      </c>
      <c r="B2" s="105"/>
      <c r="C2" s="103"/>
      <c r="D2" s="103"/>
      <c r="E2" s="103"/>
    </row>
    <row r="3" spans="1:7">
      <c r="A3" s="486" t="s">
        <v>3171</v>
      </c>
      <c r="B3" s="487"/>
      <c r="C3" s="487"/>
      <c r="D3" s="487"/>
      <c r="E3" s="487"/>
      <c r="F3" s="487"/>
      <c r="G3" s="488"/>
    </row>
    <row r="4" spans="1:7" ht="18" customHeight="1">
      <c r="A4" s="491" t="s">
        <v>4</v>
      </c>
      <c r="B4" s="491" t="s">
        <v>9</v>
      </c>
      <c r="C4" s="155"/>
      <c r="D4" s="491" t="s">
        <v>1</v>
      </c>
      <c r="E4" s="489" t="s">
        <v>3175</v>
      </c>
      <c r="F4" s="107"/>
      <c r="G4" s="489" t="s">
        <v>3186</v>
      </c>
    </row>
    <row r="5" spans="1:7">
      <c r="A5" s="492"/>
      <c r="B5" s="492"/>
      <c r="C5" s="108" t="s">
        <v>10</v>
      </c>
      <c r="D5" s="492"/>
      <c r="E5" s="490"/>
      <c r="F5" s="109" t="s">
        <v>7</v>
      </c>
      <c r="G5" s="490"/>
    </row>
    <row r="6" spans="1:7">
      <c r="A6" s="493"/>
      <c r="B6" s="493"/>
      <c r="C6" s="110"/>
      <c r="D6" s="493"/>
      <c r="E6" s="111" t="s">
        <v>3170</v>
      </c>
      <c r="F6" s="111"/>
      <c r="G6" s="111" t="s">
        <v>3170</v>
      </c>
    </row>
    <row r="7" spans="1:7">
      <c r="A7" s="112">
        <v>1</v>
      </c>
      <c r="B7" s="156" t="s">
        <v>888</v>
      </c>
      <c r="C7" s="157" t="s">
        <v>889</v>
      </c>
      <c r="D7" s="158" t="s">
        <v>890</v>
      </c>
      <c r="E7" s="159">
        <v>1977.32</v>
      </c>
      <c r="F7" s="160" t="s">
        <v>891</v>
      </c>
      <c r="G7" s="159">
        <v>0</v>
      </c>
    </row>
    <row r="8" spans="1:7">
      <c r="A8" s="112">
        <v>2</v>
      </c>
      <c r="B8" s="124" t="s">
        <v>892</v>
      </c>
      <c r="C8" s="120" t="s">
        <v>893</v>
      </c>
      <c r="D8" s="158" t="s">
        <v>894</v>
      </c>
      <c r="E8" s="161">
        <v>858</v>
      </c>
      <c r="F8" s="160" t="s">
        <v>891</v>
      </c>
      <c r="G8" s="161">
        <v>0</v>
      </c>
    </row>
    <row r="9" spans="1:7">
      <c r="A9" s="162"/>
      <c r="B9" s="163"/>
      <c r="C9" s="163"/>
      <c r="D9" s="164" t="s">
        <v>3</v>
      </c>
      <c r="E9" s="165">
        <f>SUM(E7:E8)</f>
        <v>2835.3199999999997</v>
      </c>
      <c r="F9" s="166"/>
      <c r="G9" s="165">
        <f>SUM(G7:G8)</f>
        <v>0</v>
      </c>
    </row>
  </sheetData>
  <customSheetViews>
    <customSheetView guid="{0B6FAD62-43BD-4EC8-9980-3120FC41C2BF}" showGridLines="0" fitToPage="1" hiddenColumns="1">
      <selection activeCell="B4" sqref="B4:B6"/>
      <pageMargins left="0.7" right="0.7" top="0.75" bottom="0.75" header="0.3" footer="0.3"/>
      <pageSetup scale="82" fitToHeight="0" orientation="landscape" r:id="rId1"/>
    </customSheetView>
    <customSheetView guid="{57AB6574-63F2-40B5-BA02-4B403D8BA163}" showPageBreaks="1" showGridLines="0" fitToPage="1" printArea="1" hiddenColumns="1">
      <selection activeCell="B4" sqref="B4:B6"/>
      <pageMargins left="0.7" right="0.7" top="0.75" bottom="0.75" header="0.3" footer="0.3"/>
      <pageSetup scale="82" fitToHeight="0" orientation="landscape" r:id="rId2"/>
    </customSheetView>
  </customSheetViews>
  <mergeCells count="6">
    <mergeCell ref="A3:G3"/>
    <mergeCell ref="G4:G5"/>
    <mergeCell ref="E4:E5"/>
    <mergeCell ref="B4:B6"/>
    <mergeCell ref="D4:D6"/>
    <mergeCell ref="A4:A6"/>
  </mergeCells>
  <pageMargins left="0.7" right="0.7" top="0.75" bottom="0.75" header="0.3" footer="0.3"/>
  <pageSetup scale="82" fitToHeight="0" orientation="landscape"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8"/>
  <sheetViews>
    <sheetView showGridLines="0" zoomScaleNormal="100" workbookViewId="0">
      <selection activeCell="G5" sqref="G5"/>
    </sheetView>
  </sheetViews>
  <sheetFormatPr defaultColWidth="8.90625" defaultRowHeight="13"/>
  <cols>
    <col min="1" max="1" width="8.90625" style="104"/>
    <col min="2" max="2" width="35.08984375" style="104" customWidth="1"/>
    <col min="3" max="3" width="35.08984375" style="104" hidden="1" customWidth="1"/>
    <col min="4" max="4" width="57.08984375" style="104" customWidth="1"/>
    <col min="5" max="5" width="24.54296875" style="104" customWidth="1"/>
    <col min="6" max="6" width="11.90625" style="104" hidden="1" customWidth="1"/>
    <col min="7" max="7" width="21.1796875" style="104" customWidth="1"/>
    <col min="8" max="16384" width="8.90625" style="104"/>
  </cols>
  <sheetData>
    <row r="1" spans="1:7">
      <c r="A1" s="102" t="s">
        <v>3115</v>
      </c>
      <c r="C1" s="103"/>
      <c r="D1" s="103"/>
      <c r="E1" s="103"/>
    </row>
    <row r="2" spans="1:7">
      <c r="A2" s="105" t="s">
        <v>429</v>
      </c>
      <c r="C2" s="103"/>
      <c r="D2" s="103"/>
      <c r="E2" s="103"/>
    </row>
    <row r="3" spans="1:7" ht="30" customHeight="1">
      <c r="A3" s="486" t="s">
        <v>3176</v>
      </c>
      <c r="B3" s="487"/>
      <c r="C3" s="487"/>
      <c r="D3" s="487"/>
      <c r="E3" s="487"/>
      <c r="F3" s="487"/>
      <c r="G3" s="488"/>
    </row>
    <row r="4" spans="1:7">
      <c r="A4" s="138"/>
      <c r="B4" s="139"/>
      <c r="C4" s="106"/>
      <c r="D4" s="138"/>
      <c r="E4" s="508" t="s">
        <v>3175</v>
      </c>
      <c r="F4" s="489" t="s">
        <v>7</v>
      </c>
      <c r="G4" s="237"/>
    </row>
    <row r="5" spans="1:7">
      <c r="A5" s="140" t="s">
        <v>4</v>
      </c>
      <c r="B5" s="141" t="s">
        <v>9</v>
      </c>
      <c r="C5" s="108" t="s">
        <v>10</v>
      </c>
      <c r="D5" s="140" t="s">
        <v>1</v>
      </c>
      <c r="E5" s="509"/>
      <c r="F5" s="490"/>
      <c r="G5" s="109" t="s">
        <v>3186</v>
      </c>
    </row>
    <row r="6" spans="1:7">
      <c r="A6" s="111"/>
      <c r="B6" s="142"/>
      <c r="C6" s="110"/>
      <c r="D6" s="111"/>
      <c r="E6" s="111" t="s">
        <v>3170</v>
      </c>
      <c r="F6" s="510"/>
      <c r="G6" s="111" t="s">
        <v>3170</v>
      </c>
    </row>
    <row r="7" spans="1:7" s="233" customFormat="1" ht="26">
      <c r="A7" s="123">
        <v>1</v>
      </c>
      <c r="B7" s="157" t="s">
        <v>524</v>
      </c>
      <c r="C7" s="157"/>
      <c r="D7" s="169" t="s">
        <v>525</v>
      </c>
      <c r="E7" s="170">
        <v>1066.17</v>
      </c>
      <c r="F7" s="171" t="s">
        <v>433</v>
      </c>
      <c r="G7" s="192">
        <v>0</v>
      </c>
    </row>
    <row r="8" spans="1:7" s="233" customFormat="1" ht="20.149999999999999" customHeight="1">
      <c r="A8" s="123"/>
      <c r="B8" s="120"/>
      <c r="C8" s="120"/>
      <c r="D8" s="168" t="s">
        <v>3</v>
      </c>
      <c r="E8" s="171">
        <f>SUM(E7:E7)</f>
        <v>1066.17</v>
      </c>
      <c r="F8" s="171">
        <f t="shared" ref="F8:G8" si="0">SUM(F7:F7)</f>
        <v>0</v>
      </c>
      <c r="G8" s="171">
        <f t="shared" si="0"/>
        <v>0</v>
      </c>
    </row>
  </sheetData>
  <customSheetViews>
    <customSheetView guid="{0B6FAD62-43BD-4EC8-9980-3120FC41C2BF}" showGridLines="0" fitToPage="1" hiddenColumns="1">
      <selection activeCell="G5" sqref="G5"/>
      <pageMargins left="0.7" right="0.7" top="0.75" bottom="0.75" header="0.3" footer="0.3"/>
      <pageSetup scale="83" fitToHeight="0" orientation="landscape" r:id="rId1"/>
    </customSheetView>
    <customSheetView guid="{57AB6574-63F2-40B5-BA02-4B403D8BA163}" showPageBreaks="1" showGridLines="0" fitToPage="1" printArea="1" hiddenColumns="1">
      <selection activeCell="G5" sqref="G5"/>
      <pageMargins left="0.7" right="0.7" top="0.75" bottom="0.75" header="0.3" footer="0.3"/>
      <pageSetup scale="83" fitToHeight="0" orientation="landscape" r:id="rId2"/>
    </customSheetView>
  </customSheetViews>
  <mergeCells count="3">
    <mergeCell ref="E4:E5"/>
    <mergeCell ref="F4:F6"/>
    <mergeCell ref="A3:G3"/>
  </mergeCells>
  <pageMargins left="0.7" right="0.7" top="0.75" bottom="0.75" header="0.3" footer="0.3"/>
  <pageSetup scale="83" fitToHeight="0" orientation="landscape" r:id="rId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13"/>
  <sheetViews>
    <sheetView showGridLines="0" topLeftCell="A2" zoomScaleNormal="100" workbookViewId="0">
      <selection activeCell="D14" sqref="D14"/>
    </sheetView>
  </sheetViews>
  <sheetFormatPr defaultColWidth="8.90625" defaultRowHeight="13"/>
  <cols>
    <col min="1" max="1" width="8.90625" style="104"/>
    <col min="2" max="2" width="35.08984375" style="104" customWidth="1"/>
    <col min="3" max="3" width="35.08984375" style="104" hidden="1" customWidth="1"/>
    <col min="4" max="4" width="57.08984375" style="104" customWidth="1"/>
    <col min="5" max="5" width="24.54296875" style="104" customWidth="1"/>
    <col min="6" max="6" width="19.90625" style="104" hidden="1" customWidth="1"/>
    <col min="7" max="7" width="22.54296875" style="104" customWidth="1"/>
    <col min="8" max="16384" width="8.90625" style="104"/>
  </cols>
  <sheetData>
    <row r="1" spans="1:7" hidden="1">
      <c r="B1" s="507" t="s">
        <v>6</v>
      </c>
      <c r="C1" s="507"/>
      <c r="D1" s="507"/>
      <c r="E1" s="507"/>
    </row>
    <row r="2" spans="1:7">
      <c r="A2" s="102" t="s">
        <v>3116</v>
      </c>
      <c r="C2" s="103"/>
      <c r="D2" s="103"/>
      <c r="E2" s="103"/>
    </row>
    <row r="3" spans="1:7">
      <c r="A3" s="105" t="s">
        <v>11</v>
      </c>
      <c r="C3" s="103"/>
      <c r="D3" s="103"/>
      <c r="E3" s="103"/>
    </row>
    <row r="4" spans="1:7" ht="30" customHeight="1">
      <c r="A4" s="486" t="s">
        <v>3176</v>
      </c>
      <c r="B4" s="487"/>
      <c r="C4" s="487"/>
      <c r="D4" s="487"/>
      <c r="E4" s="487"/>
      <c r="F4" s="487"/>
      <c r="G4" s="488"/>
    </row>
    <row r="5" spans="1:7">
      <c r="A5" s="138"/>
      <c r="B5" s="139"/>
      <c r="C5" s="106"/>
      <c r="D5" s="138"/>
      <c r="E5" s="508" t="s">
        <v>3175</v>
      </c>
      <c r="F5" s="489" t="s">
        <v>7</v>
      </c>
      <c r="G5" s="237"/>
    </row>
    <row r="6" spans="1:7">
      <c r="A6" s="140" t="s">
        <v>4</v>
      </c>
      <c r="B6" s="141" t="s">
        <v>9</v>
      </c>
      <c r="C6" s="108" t="s">
        <v>10</v>
      </c>
      <c r="D6" s="140" t="s">
        <v>1</v>
      </c>
      <c r="E6" s="509"/>
      <c r="F6" s="490"/>
      <c r="G6" s="109" t="s">
        <v>3186</v>
      </c>
    </row>
    <row r="7" spans="1:7">
      <c r="A7" s="111"/>
      <c r="B7" s="142"/>
      <c r="C7" s="110"/>
      <c r="D7" s="111"/>
      <c r="E7" s="111" t="s">
        <v>3170</v>
      </c>
      <c r="F7" s="510"/>
      <c r="G7" s="111" t="s">
        <v>3170</v>
      </c>
    </row>
    <row r="8" spans="1:7" s="233" customFormat="1" ht="20.149999999999999" customHeight="1">
      <c r="A8" s="123">
        <v>1</v>
      </c>
      <c r="B8" s="157" t="s">
        <v>13</v>
      </c>
      <c r="C8" s="157" t="s">
        <v>32</v>
      </c>
      <c r="D8" s="169" t="s">
        <v>14</v>
      </c>
      <c r="E8" s="170">
        <v>8557122</v>
      </c>
      <c r="F8" s="198" t="s">
        <v>15</v>
      </c>
      <c r="G8" s="192">
        <v>0</v>
      </c>
    </row>
    <row r="9" spans="1:7" s="233" customFormat="1" ht="20.149999999999999" customHeight="1">
      <c r="A9" s="123">
        <v>2</v>
      </c>
      <c r="B9" s="120" t="s">
        <v>16</v>
      </c>
      <c r="C9" s="120" t="s">
        <v>33</v>
      </c>
      <c r="D9" s="121" t="s">
        <v>17</v>
      </c>
      <c r="E9" s="167">
        <v>116480</v>
      </c>
      <c r="F9" s="199" t="s">
        <v>15</v>
      </c>
      <c r="G9" s="192">
        <v>0</v>
      </c>
    </row>
    <row r="10" spans="1:7" s="233" customFormat="1" ht="20.149999999999999" customHeight="1">
      <c r="A10" s="123">
        <v>3</v>
      </c>
      <c r="B10" s="120" t="s">
        <v>18</v>
      </c>
      <c r="C10" s="120" t="s">
        <v>34</v>
      </c>
      <c r="D10" s="121" t="s">
        <v>19</v>
      </c>
      <c r="E10" s="167">
        <v>3875663.05</v>
      </c>
      <c r="F10" s="198" t="s">
        <v>15</v>
      </c>
      <c r="G10" s="192">
        <v>0</v>
      </c>
    </row>
    <row r="11" spans="1:7" s="233" customFormat="1" ht="20.149999999999999" customHeight="1">
      <c r="A11" s="123">
        <v>4</v>
      </c>
      <c r="B11" s="120" t="s">
        <v>20</v>
      </c>
      <c r="C11" s="120"/>
      <c r="D11" s="121" t="s">
        <v>21</v>
      </c>
      <c r="E11" s="167">
        <v>360000</v>
      </c>
      <c r="F11" s="198" t="s">
        <v>15</v>
      </c>
      <c r="G11" s="192">
        <v>0</v>
      </c>
    </row>
    <row r="12" spans="1:7" s="233" customFormat="1" ht="20.149999999999999" customHeight="1">
      <c r="A12" s="123">
        <v>5</v>
      </c>
      <c r="B12" s="120" t="s">
        <v>30</v>
      </c>
      <c r="C12" s="120" t="s">
        <v>35</v>
      </c>
      <c r="D12" s="121" t="s">
        <v>31</v>
      </c>
      <c r="E12" s="167">
        <v>11846477.029999999</v>
      </c>
      <c r="F12" s="198" t="s">
        <v>15</v>
      </c>
      <c r="G12" s="192">
        <v>0</v>
      </c>
    </row>
    <row r="13" spans="1:7" s="276" customFormat="1" ht="20.149999999999999" customHeight="1">
      <c r="A13" s="260"/>
      <c r="B13" s="305"/>
      <c r="C13" s="305"/>
      <c r="D13" s="168" t="s">
        <v>3</v>
      </c>
      <c r="E13" s="171">
        <f>SUM(E8:E12)</f>
        <v>24755742.079999998</v>
      </c>
      <c r="F13" s="171">
        <f>SUM(F8:F12)</f>
        <v>0</v>
      </c>
      <c r="G13" s="171">
        <f>SUM(G8:G12)</f>
        <v>0</v>
      </c>
    </row>
  </sheetData>
  <customSheetViews>
    <customSheetView guid="{0B6FAD62-43BD-4EC8-9980-3120FC41C2BF}" showGridLines="0" fitToPage="1" hiddenRows="1" hiddenColumns="1" topLeftCell="A2">
      <selection activeCell="D14" sqref="D14"/>
      <pageMargins left="0.7" right="0.7" top="0.75" bottom="0.75" header="0.3" footer="0.3"/>
      <pageSetup scale="82" fitToHeight="0" orientation="landscape" r:id="rId1"/>
    </customSheetView>
    <customSheetView guid="{57AB6574-63F2-40B5-BA02-4B403D8BA163}" showPageBreaks="1" showGridLines="0" fitToPage="1" printArea="1" hiddenRows="1" hiddenColumns="1" topLeftCell="A2">
      <selection activeCell="A10" sqref="A10:A12"/>
      <pageMargins left="0.7" right="0.7" top="0.75" bottom="0.75" header="0.3" footer="0.3"/>
      <pageSetup scale="82" fitToHeight="0" orientation="landscape" r:id="rId2"/>
    </customSheetView>
  </customSheetViews>
  <mergeCells count="4">
    <mergeCell ref="B1:E1"/>
    <mergeCell ref="E5:E6"/>
    <mergeCell ref="F5:F7"/>
    <mergeCell ref="A4:G4"/>
  </mergeCells>
  <pageMargins left="0.7" right="0.7" top="0.75" bottom="0.75" header="0.3" footer="0.3"/>
  <pageSetup scale="82" fitToHeight="0" orientation="landscape" r:id="rId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9"/>
  <sheetViews>
    <sheetView showGridLines="0" topLeftCell="A2" zoomScaleNormal="100" workbookViewId="0">
      <selection activeCell="G6" sqref="G6"/>
    </sheetView>
  </sheetViews>
  <sheetFormatPr defaultColWidth="8.90625" defaultRowHeight="13"/>
  <cols>
    <col min="1" max="1" width="8.90625" style="104"/>
    <col min="2" max="2" width="35.08984375" style="104" customWidth="1"/>
    <col min="3" max="3" width="35.08984375" style="104" hidden="1" customWidth="1"/>
    <col min="4" max="4" width="57.08984375" style="104" customWidth="1"/>
    <col min="5" max="5" width="24.54296875" style="104" customWidth="1"/>
    <col min="6" max="6" width="13.6328125" style="104" hidden="1" customWidth="1"/>
    <col min="7" max="7" width="22.453125" style="104" customWidth="1"/>
    <col min="8" max="16384" width="8.90625" style="104"/>
  </cols>
  <sheetData>
    <row r="1" spans="1:7" hidden="1">
      <c r="B1" s="507" t="s">
        <v>6</v>
      </c>
      <c r="C1" s="507"/>
      <c r="D1" s="507"/>
      <c r="E1" s="507"/>
    </row>
    <row r="2" spans="1:7">
      <c r="A2" s="102" t="s">
        <v>40</v>
      </c>
      <c r="C2" s="103"/>
      <c r="D2" s="103"/>
      <c r="E2" s="103"/>
    </row>
    <row r="3" spans="1:7">
      <c r="A3" s="105" t="s">
        <v>41</v>
      </c>
      <c r="C3" s="103"/>
      <c r="D3" s="103"/>
      <c r="E3" s="103"/>
    </row>
    <row r="4" spans="1:7" ht="30" customHeight="1">
      <c r="A4" s="486" t="s">
        <v>3176</v>
      </c>
      <c r="B4" s="487"/>
      <c r="C4" s="487"/>
      <c r="D4" s="487"/>
      <c r="E4" s="487"/>
      <c r="F4" s="487"/>
      <c r="G4" s="488"/>
    </row>
    <row r="5" spans="1:7">
      <c r="A5" s="138"/>
      <c r="B5" s="139"/>
      <c r="C5" s="106"/>
      <c r="D5" s="138"/>
      <c r="E5" s="508" t="s">
        <v>3175</v>
      </c>
      <c r="F5" s="489" t="s">
        <v>7</v>
      </c>
      <c r="G5" s="237"/>
    </row>
    <row r="6" spans="1:7">
      <c r="A6" s="140" t="s">
        <v>4</v>
      </c>
      <c r="B6" s="141" t="s">
        <v>9</v>
      </c>
      <c r="C6" s="108" t="s">
        <v>10</v>
      </c>
      <c r="D6" s="140" t="s">
        <v>1</v>
      </c>
      <c r="E6" s="509"/>
      <c r="F6" s="490"/>
      <c r="G6" s="109" t="s">
        <v>3186</v>
      </c>
    </row>
    <row r="7" spans="1:7">
      <c r="A7" s="111"/>
      <c r="B7" s="142"/>
      <c r="C7" s="110"/>
      <c r="D7" s="111"/>
      <c r="E7" s="111" t="s">
        <v>3170</v>
      </c>
      <c r="F7" s="510"/>
      <c r="G7" s="111" t="s">
        <v>3170</v>
      </c>
    </row>
    <row r="8" spans="1:7" s="233" customFormat="1" ht="20.149999999999999" customHeight="1">
      <c r="A8" s="123">
        <v>1</v>
      </c>
      <c r="B8" s="120" t="s">
        <v>113</v>
      </c>
      <c r="C8" s="120" t="s">
        <v>114</v>
      </c>
      <c r="D8" s="121" t="s">
        <v>115</v>
      </c>
      <c r="E8" s="167">
        <v>27720</v>
      </c>
      <c r="F8" s="312">
        <v>44512</v>
      </c>
      <c r="G8" s="183">
        <v>0</v>
      </c>
    </row>
    <row r="9" spans="1:7" s="233" customFormat="1" ht="20.149999999999999" customHeight="1">
      <c r="A9" s="123"/>
      <c r="B9" s="120"/>
      <c r="C9" s="120"/>
      <c r="D9" s="168" t="s">
        <v>3</v>
      </c>
      <c r="E9" s="171">
        <f>SUM(E8:E8)</f>
        <v>27720</v>
      </c>
      <c r="F9" s="313"/>
      <c r="G9" s="314">
        <f t="shared" ref="G9" si="0">SUM(G8:G8)</f>
        <v>0</v>
      </c>
    </row>
  </sheetData>
  <customSheetViews>
    <customSheetView guid="{0B6FAD62-43BD-4EC8-9980-3120FC41C2BF}" showGridLines="0" fitToPage="1" hiddenRows="1" hiddenColumns="1" topLeftCell="A2">
      <selection activeCell="G6" sqref="G6"/>
      <pageMargins left="0.7" right="0.7" top="0.75" bottom="0.75" header="0.3" footer="0.3"/>
      <pageSetup scale="82" fitToHeight="0" orientation="landscape" r:id="rId1"/>
    </customSheetView>
    <customSheetView guid="{57AB6574-63F2-40B5-BA02-4B403D8BA163}" showPageBreaks="1" showGridLines="0" fitToPage="1" printArea="1" hiddenRows="1" hiddenColumns="1" topLeftCell="A2">
      <selection activeCell="G6" sqref="G6"/>
      <pageMargins left="0.7" right="0.7" top="0.75" bottom="0.75" header="0.3" footer="0.3"/>
      <pageSetup scale="82" fitToHeight="0" orientation="landscape" r:id="rId2"/>
    </customSheetView>
  </customSheetViews>
  <mergeCells count="4">
    <mergeCell ref="B1:E1"/>
    <mergeCell ref="E5:E6"/>
    <mergeCell ref="F5:F7"/>
    <mergeCell ref="A4:G4"/>
  </mergeCells>
  <pageMargins left="0.7" right="0.7" top="0.75" bottom="0.75" header="0.3" footer="0.3"/>
  <pageSetup scale="82" fitToHeight="0" orientation="landscape" r:id="rId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1"/>
  <sheetViews>
    <sheetView showGridLines="0" zoomScaleNormal="100" workbookViewId="0">
      <selection activeCell="I4" sqref="I4"/>
    </sheetView>
  </sheetViews>
  <sheetFormatPr defaultColWidth="8.90625" defaultRowHeight="13"/>
  <cols>
    <col min="1" max="1" width="6.36328125" style="104" customWidth="1"/>
    <col min="2" max="2" width="31.6328125" style="104" hidden="1" customWidth="1"/>
    <col min="3" max="3" width="38.453125" style="207" customWidth="1"/>
    <col min="4" max="4" width="48.453125" style="208" hidden="1" customWidth="1"/>
    <col min="5" max="5" width="48.1796875" style="208" bestFit="1" customWidth="1"/>
    <col min="6" max="6" width="14.6328125" style="104" hidden="1" customWidth="1"/>
    <col min="7" max="7" width="17.453125" style="208" customWidth="1"/>
    <col min="8" max="8" width="9.36328125" style="104" hidden="1" customWidth="1"/>
    <col min="9" max="9" width="23.453125" style="104" customWidth="1"/>
    <col min="10" max="16384" width="8.90625" style="104"/>
  </cols>
  <sheetData>
    <row r="1" spans="1:9">
      <c r="A1" s="177" t="s">
        <v>3138</v>
      </c>
      <c r="B1" s="204"/>
      <c r="C1" s="205"/>
      <c r="D1" s="206"/>
      <c r="E1" s="206"/>
      <c r="F1" s="204"/>
      <c r="G1" s="206"/>
    </row>
    <row r="2" spans="1:9">
      <c r="A2" s="177" t="s">
        <v>2321</v>
      </c>
      <c r="B2" s="204"/>
    </row>
    <row r="3" spans="1:9" ht="30" customHeight="1">
      <c r="A3" s="486" t="s">
        <v>3176</v>
      </c>
      <c r="B3" s="487"/>
      <c r="C3" s="487"/>
      <c r="D3" s="487"/>
      <c r="E3" s="487"/>
      <c r="F3" s="487"/>
      <c r="G3" s="487"/>
      <c r="H3" s="487"/>
      <c r="I3" s="488"/>
    </row>
    <row r="4" spans="1:9" ht="47.4" customHeight="1">
      <c r="A4" s="492" t="s">
        <v>4</v>
      </c>
      <c r="B4" s="315" t="s">
        <v>2322</v>
      </c>
      <c r="C4" s="492" t="s">
        <v>9</v>
      </c>
      <c r="D4" s="255" t="s">
        <v>10</v>
      </c>
      <c r="E4" s="492" t="s">
        <v>1</v>
      </c>
      <c r="F4" s="315" t="s">
        <v>2324</v>
      </c>
      <c r="G4" s="316" t="s">
        <v>3175</v>
      </c>
      <c r="H4" s="317" t="s">
        <v>7</v>
      </c>
      <c r="I4" s="109" t="s">
        <v>3186</v>
      </c>
    </row>
    <row r="5" spans="1:9" ht="26.4" customHeight="1">
      <c r="A5" s="493"/>
      <c r="B5" s="315"/>
      <c r="C5" s="493"/>
      <c r="D5" s="255"/>
      <c r="E5" s="493"/>
      <c r="F5" s="315"/>
      <c r="G5" s="111" t="s">
        <v>3170</v>
      </c>
      <c r="H5" s="317"/>
      <c r="I5" s="111" t="s">
        <v>3170</v>
      </c>
    </row>
    <row r="6" spans="1:9" s="233" customFormat="1">
      <c r="A6" s="259">
        <v>1</v>
      </c>
      <c r="B6" s="259" t="s">
        <v>2342</v>
      </c>
      <c r="C6" s="279" t="s">
        <v>2328</v>
      </c>
      <c r="D6" s="318" t="s">
        <v>2343</v>
      </c>
      <c r="E6" s="279" t="s">
        <v>2344</v>
      </c>
      <c r="F6" s="319" t="s">
        <v>2329</v>
      </c>
      <c r="G6" s="320">
        <v>338508</v>
      </c>
      <c r="H6" s="197"/>
      <c r="I6" s="192">
        <v>0</v>
      </c>
    </row>
    <row r="7" spans="1:9" s="233" customFormat="1">
      <c r="A7" s="259">
        <v>2</v>
      </c>
      <c r="B7" s="259" t="s">
        <v>2342</v>
      </c>
      <c r="C7" s="279" t="s">
        <v>2346</v>
      </c>
      <c r="D7" s="318" t="s">
        <v>2343</v>
      </c>
      <c r="E7" s="279" t="s">
        <v>2345</v>
      </c>
      <c r="F7" s="279"/>
      <c r="G7" s="320">
        <v>293235.23</v>
      </c>
      <c r="H7" s="197"/>
      <c r="I7" s="192">
        <v>0</v>
      </c>
    </row>
    <row r="8" spans="1:9" s="233" customFormat="1" ht="26">
      <c r="A8" s="259">
        <v>3</v>
      </c>
      <c r="B8" s="259" t="s">
        <v>2347</v>
      </c>
      <c r="C8" s="279" t="s">
        <v>2339</v>
      </c>
      <c r="D8" s="318" t="s">
        <v>2348</v>
      </c>
      <c r="E8" s="279" t="s">
        <v>2349</v>
      </c>
      <c r="F8" s="319" t="s">
        <v>2340</v>
      </c>
      <c r="G8" s="320">
        <v>147000</v>
      </c>
      <c r="H8" s="197"/>
      <c r="I8" s="192">
        <v>0</v>
      </c>
    </row>
    <row r="9" spans="1:9" s="233" customFormat="1">
      <c r="A9" s="259"/>
      <c r="B9" s="259"/>
      <c r="C9" s="279"/>
      <c r="D9" s="318"/>
      <c r="E9" s="321" t="s">
        <v>231</v>
      </c>
      <c r="F9" s="282"/>
      <c r="G9" s="322">
        <f>SUM(G6:G8)</f>
        <v>778743.23</v>
      </c>
      <c r="H9" s="322">
        <f t="shared" ref="H9:I9" si="0">SUM(H6:H8)</f>
        <v>0</v>
      </c>
      <c r="I9" s="322">
        <f t="shared" si="0"/>
        <v>0</v>
      </c>
    </row>
    <row r="10" spans="1:9">
      <c r="A10" s="214"/>
      <c r="B10" s="215"/>
      <c r="C10" s="216"/>
      <c r="D10" s="217"/>
      <c r="E10" s="217"/>
      <c r="F10" s="215"/>
      <c r="G10" s="217"/>
    </row>
    <row r="11" spans="1:9">
      <c r="A11" s="214"/>
      <c r="B11" s="218" t="s">
        <v>2341</v>
      </c>
      <c r="C11" s="216"/>
      <c r="D11" s="217"/>
      <c r="E11" s="217"/>
      <c r="F11" s="215"/>
      <c r="G11" s="217"/>
    </row>
    <row r="12" spans="1:9">
      <c r="A12" s="214"/>
      <c r="B12" s="215"/>
      <c r="C12" s="216"/>
      <c r="D12" s="217"/>
      <c r="E12" s="217"/>
      <c r="F12" s="215"/>
      <c r="G12" s="217"/>
    </row>
    <row r="13" spans="1:9">
      <c r="A13" s="214"/>
      <c r="B13" s="215"/>
      <c r="C13" s="216"/>
      <c r="D13" s="217"/>
      <c r="E13" s="217"/>
      <c r="F13" s="215"/>
      <c r="G13" s="217"/>
    </row>
    <row r="14" spans="1:9">
      <c r="A14" s="214"/>
      <c r="B14" s="215"/>
      <c r="C14" s="216"/>
      <c r="D14" s="217"/>
      <c r="E14" s="217"/>
      <c r="F14" s="215"/>
      <c r="G14" s="217"/>
    </row>
    <row r="15" spans="1:9">
      <c r="A15" s="214"/>
      <c r="B15" s="215"/>
      <c r="C15" s="216"/>
      <c r="D15" s="217"/>
      <c r="E15" s="217"/>
      <c r="F15" s="215"/>
      <c r="G15" s="217"/>
    </row>
    <row r="16" spans="1:9">
      <c r="A16" s="215"/>
      <c r="B16" s="215"/>
      <c r="C16" s="216"/>
      <c r="D16" s="217"/>
      <c r="E16" s="217"/>
      <c r="F16" s="215"/>
      <c r="G16" s="217"/>
    </row>
    <row r="17" spans="1:7">
      <c r="A17" s="215"/>
      <c r="B17" s="215"/>
      <c r="C17" s="216"/>
      <c r="D17" s="217"/>
      <c r="E17" s="217"/>
      <c r="F17" s="215"/>
      <c r="G17" s="217"/>
    </row>
    <row r="18" spans="1:7">
      <c r="A18" s="215"/>
      <c r="B18" s="215"/>
      <c r="C18" s="216"/>
      <c r="D18" s="217"/>
      <c r="E18" s="217"/>
      <c r="F18" s="215"/>
      <c r="G18" s="217"/>
    </row>
    <row r="19" spans="1:7">
      <c r="A19" s="215"/>
      <c r="B19" s="215"/>
      <c r="C19" s="216"/>
      <c r="D19" s="217"/>
      <c r="E19" s="217"/>
      <c r="F19" s="215"/>
      <c r="G19" s="217"/>
    </row>
    <row r="20" spans="1:7">
      <c r="A20" s="215"/>
      <c r="B20" s="215"/>
      <c r="C20" s="216"/>
      <c r="D20" s="217"/>
      <c r="E20" s="217"/>
      <c r="F20" s="215"/>
      <c r="G20" s="217"/>
    </row>
    <row r="21" spans="1:7">
      <c r="A21" s="215"/>
      <c r="B21" s="215"/>
      <c r="C21" s="216"/>
      <c r="D21" s="217"/>
      <c r="E21" s="217"/>
      <c r="F21" s="215"/>
      <c r="G21" s="217"/>
    </row>
  </sheetData>
  <customSheetViews>
    <customSheetView guid="{0B6FAD62-43BD-4EC8-9980-3120FC41C2BF}" showGridLines="0" fitToPage="1" hiddenColumns="1">
      <selection activeCell="I4" sqref="I4"/>
      <pageMargins left="0.7" right="0.7" top="0.75" bottom="0.75" header="0.3" footer="0.3"/>
      <pageSetup scale="91" fitToHeight="0" orientation="landscape" r:id="rId1"/>
    </customSheetView>
    <customSheetView guid="{57AB6574-63F2-40B5-BA02-4B403D8BA163}" showPageBreaks="1" showGridLines="0" fitToPage="1" printArea="1" hiddenColumns="1">
      <selection activeCell="I4" sqref="I4"/>
      <pageMargins left="0.7" right="0.7" top="0.75" bottom="0.75" header="0.3" footer="0.3"/>
      <pageSetup scale="91" fitToHeight="0" orientation="landscape" r:id="rId2"/>
    </customSheetView>
  </customSheetViews>
  <mergeCells count="4">
    <mergeCell ref="C4:C5"/>
    <mergeCell ref="E4:E5"/>
    <mergeCell ref="A4:A5"/>
    <mergeCell ref="A3:I3"/>
  </mergeCells>
  <pageMargins left="0.7" right="0.7" top="0.75" bottom="0.75" header="0.3" footer="0.3"/>
  <pageSetup scale="91" fitToHeight="0" orientation="landscape" r:id="rId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21"/>
  <sheetViews>
    <sheetView showGridLines="0" zoomScaleNormal="100" workbookViewId="0">
      <selection activeCell="D26" sqref="D26"/>
    </sheetView>
  </sheetViews>
  <sheetFormatPr defaultColWidth="8.90625" defaultRowHeight="13"/>
  <cols>
    <col min="1" max="1" width="8.90625" style="104"/>
    <col min="2" max="2" width="35.08984375" style="104" customWidth="1"/>
    <col min="3" max="3" width="35.08984375" style="104" hidden="1" customWidth="1"/>
    <col min="4" max="4" width="57.08984375" style="104" customWidth="1"/>
    <col min="5" max="5" width="24.54296875" style="104" customWidth="1"/>
    <col min="6" max="6" width="19.36328125" style="104" hidden="1" customWidth="1"/>
    <col min="7" max="7" width="22.1796875" style="104" customWidth="1"/>
    <col min="8" max="16384" width="8.90625" style="104"/>
  </cols>
  <sheetData>
    <row r="1" spans="1:7">
      <c r="A1" s="102" t="s">
        <v>1658</v>
      </c>
      <c r="C1" s="103"/>
      <c r="D1" s="103"/>
      <c r="E1" s="103"/>
    </row>
    <row r="2" spans="1:7">
      <c r="A2" s="105" t="s">
        <v>1659</v>
      </c>
      <c r="C2" s="103"/>
      <c r="D2" s="103"/>
      <c r="E2" s="103"/>
    </row>
    <row r="3" spans="1:7" ht="30" customHeight="1">
      <c r="A3" s="486" t="s">
        <v>3176</v>
      </c>
      <c r="B3" s="487"/>
      <c r="C3" s="487"/>
      <c r="D3" s="487"/>
      <c r="E3" s="487"/>
      <c r="F3" s="487"/>
      <c r="G3" s="488"/>
    </row>
    <row r="4" spans="1:7">
      <c r="A4" s="138"/>
      <c r="B4" s="139"/>
      <c r="C4" s="106"/>
      <c r="D4" s="138"/>
      <c r="E4" s="239" t="s">
        <v>3175</v>
      </c>
      <c r="F4" s="317" t="s">
        <v>7</v>
      </c>
      <c r="G4" s="109" t="s">
        <v>3186</v>
      </c>
    </row>
    <row r="5" spans="1:7">
      <c r="A5" s="140" t="s">
        <v>4</v>
      </c>
      <c r="B5" s="141" t="s">
        <v>9</v>
      </c>
      <c r="C5" s="108" t="s">
        <v>10</v>
      </c>
      <c r="D5" s="140" t="s">
        <v>1</v>
      </c>
      <c r="E5" s="516" t="s">
        <v>3170</v>
      </c>
      <c r="F5" s="317"/>
      <c r="G5" s="516" t="s">
        <v>3170</v>
      </c>
    </row>
    <row r="6" spans="1:7">
      <c r="A6" s="111"/>
      <c r="B6" s="142"/>
      <c r="C6" s="110"/>
      <c r="D6" s="111"/>
      <c r="E6" s="517"/>
      <c r="F6" s="111"/>
      <c r="G6" s="517"/>
    </row>
    <row r="7" spans="1:7" s="233" customFormat="1">
      <c r="A7" s="123">
        <v>1</v>
      </c>
      <c r="B7" s="120" t="s">
        <v>1750</v>
      </c>
      <c r="C7" s="120" t="s">
        <v>1751</v>
      </c>
      <c r="D7" s="121" t="s">
        <v>1752</v>
      </c>
      <c r="E7" s="167">
        <v>11427.79</v>
      </c>
      <c r="F7" s="195">
        <v>44483</v>
      </c>
      <c r="G7" s="192">
        <v>0</v>
      </c>
    </row>
    <row r="8" spans="1:7" s="233" customFormat="1" ht="26">
      <c r="A8" s="123">
        <v>2</v>
      </c>
      <c r="B8" s="120" t="s">
        <v>1753</v>
      </c>
      <c r="C8" s="120" t="s">
        <v>1754</v>
      </c>
      <c r="D8" s="121" t="s">
        <v>1755</v>
      </c>
      <c r="E8" s="197">
        <v>0</v>
      </c>
      <c r="F8" s="171">
        <v>44340</v>
      </c>
      <c r="G8" s="167">
        <v>3043.2</v>
      </c>
    </row>
    <row r="9" spans="1:7" s="233" customFormat="1">
      <c r="A9" s="326"/>
      <c r="B9" s="120" t="s">
        <v>1762</v>
      </c>
      <c r="C9" s="120" t="s">
        <v>1763</v>
      </c>
      <c r="D9" s="121" t="s">
        <v>1764</v>
      </c>
      <c r="E9" s="167">
        <v>162787.65</v>
      </c>
      <c r="F9" s="171">
        <v>44506</v>
      </c>
      <c r="G9" s="192">
        <v>0</v>
      </c>
    </row>
    <row r="10" spans="1:7" s="233" customFormat="1">
      <c r="A10" s="123">
        <v>3</v>
      </c>
      <c r="B10" s="120" t="s">
        <v>1731</v>
      </c>
      <c r="C10" s="120" t="s">
        <v>1732</v>
      </c>
      <c r="D10" s="121" t="s">
        <v>1765</v>
      </c>
      <c r="E10" s="167">
        <v>126244.09</v>
      </c>
      <c r="F10" s="171">
        <v>44328</v>
      </c>
      <c r="G10" s="192">
        <v>0</v>
      </c>
    </row>
    <row r="11" spans="1:7" s="233" customFormat="1" ht="18.649999999999999" customHeight="1">
      <c r="A11" s="123">
        <v>4</v>
      </c>
      <c r="B11" s="120" t="s">
        <v>1766</v>
      </c>
      <c r="C11" s="120" t="s">
        <v>1006</v>
      </c>
      <c r="D11" s="121" t="s">
        <v>1767</v>
      </c>
      <c r="E11" s="167">
        <v>1120</v>
      </c>
      <c r="F11" s="171">
        <v>44326</v>
      </c>
      <c r="G11" s="192">
        <v>0</v>
      </c>
    </row>
    <row r="12" spans="1:7" s="233" customFormat="1">
      <c r="A12" s="326"/>
      <c r="B12" s="120" t="s">
        <v>1768</v>
      </c>
      <c r="C12" s="120" t="s">
        <v>1769</v>
      </c>
      <c r="D12" s="121" t="s">
        <v>1770</v>
      </c>
      <c r="E12" s="167">
        <v>1182.52</v>
      </c>
      <c r="F12" s="171">
        <v>44448</v>
      </c>
      <c r="G12" s="192">
        <v>0</v>
      </c>
    </row>
    <row r="13" spans="1:7" s="233" customFormat="1">
      <c r="A13" s="123">
        <v>5</v>
      </c>
      <c r="B13" s="120" t="s">
        <v>1771</v>
      </c>
      <c r="C13" s="120" t="s">
        <v>1772</v>
      </c>
      <c r="D13" s="121" t="s">
        <v>1773</v>
      </c>
      <c r="E13" s="167">
        <v>4116</v>
      </c>
      <c r="F13" s="171">
        <v>44335</v>
      </c>
      <c r="G13" s="192">
        <v>0</v>
      </c>
    </row>
    <row r="14" spans="1:7" s="233" customFormat="1">
      <c r="A14" s="123">
        <v>6</v>
      </c>
      <c r="B14" s="120" t="s">
        <v>1774</v>
      </c>
      <c r="C14" s="120" t="s">
        <v>1775</v>
      </c>
      <c r="D14" s="121" t="s">
        <v>1776</v>
      </c>
      <c r="E14" s="167">
        <v>8176</v>
      </c>
      <c r="F14" s="171">
        <v>44506</v>
      </c>
      <c r="G14" s="192">
        <v>0</v>
      </c>
    </row>
    <row r="15" spans="1:7" s="233" customFormat="1">
      <c r="A15" s="326"/>
      <c r="B15" s="120" t="s">
        <v>1777</v>
      </c>
      <c r="C15" s="120" t="s">
        <v>1778</v>
      </c>
      <c r="D15" s="121" t="s">
        <v>1779</v>
      </c>
      <c r="E15" s="167">
        <v>3620.95</v>
      </c>
      <c r="F15" s="171">
        <v>44539</v>
      </c>
      <c r="G15" s="192">
        <v>0</v>
      </c>
    </row>
    <row r="16" spans="1:7" s="233" customFormat="1">
      <c r="A16" s="123">
        <v>7</v>
      </c>
      <c r="B16" s="120" t="s">
        <v>1777</v>
      </c>
      <c r="C16" s="120" t="s">
        <v>1778</v>
      </c>
      <c r="D16" s="121" t="s">
        <v>1780</v>
      </c>
      <c r="E16" s="167">
        <v>648.08000000000004</v>
      </c>
      <c r="F16" s="171">
        <v>44539</v>
      </c>
      <c r="G16" s="192">
        <v>0</v>
      </c>
    </row>
    <row r="17" spans="1:7" s="233" customFormat="1">
      <c r="A17" s="123">
        <v>8</v>
      </c>
      <c r="B17" s="120" t="s">
        <v>1731</v>
      </c>
      <c r="C17" s="120" t="s">
        <v>1732</v>
      </c>
      <c r="D17" s="121" t="s">
        <v>1781</v>
      </c>
      <c r="E17" s="167">
        <v>37548.25</v>
      </c>
      <c r="F17" s="171">
        <v>44328</v>
      </c>
      <c r="G17" s="192">
        <v>0</v>
      </c>
    </row>
    <row r="18" spans="1:7" s="233" customFormat="1">
      <c r="A18" s="326"/>
      <c r="B18" s="120" t="s">
        <v>1766</v>
      </c>
      <c r="C18" s="120" t="s">
        <v>1006</v>
      </c>
      <c r="D18" s="121" t="s">
        <v>1785</v>
      </c>
      <c r="E18" s="167">
        <v>2464</v>
      </c>
      <c r="F18" s="171">
        <v>44497</v>
      </c>
      <c r="G18" s="192">
        <v>0</v>
      </c>
    </row>
    <row r="19" spans="1:7" s="233" customFormat="1">
      <c r="A19" s="123">
        <v>9</v>
      </c>
      <c r="B19" s="120" t="s">
        <v>1786</v>
      </c>
      <c r="C19" s="120" t="s">
        <v>1787</v>
      </c>
      <c r="D19" s="121" t="s">
        <v>1788</v>
      </c>
      <c r="E19" s="167">
        <v>8555.7999999999993</v>
      </c>
      <c r="F19" s="171">
        <v>44561</v>
      </c>
      <c r="G19" s="192">
        <v>0</v>
      </c>
    </row>
    <row r="20" spans="1:7" s="233" customFormat="1">
      <c r="A20" s="123"/>
      <c r="B20" s="120"/>
      <c r="C20" s="120"/>
      <c r="D20" s="168" t="s">
        <v>3</v>
      </c>
      <c r="E20" s="171">
        <f>SUM(E7:E19)</f>
        <v>367891.13000000006</v>
      </c>
      <c r="F20" s="171">
        <f t="shared" ref="F20" si="0">SUM(F7:F19)</f>
        <v>577736</v>
      </c>
      <c r="G20" s="171">
        <f>SUM(G7:G19)</f>
        <v>3043.2</v>
      </c>
    </row>
    <row r="21" spans="1:7">
      <c r="E21" s="177"/>
    </row>
  </sheetData>
  <customSheetViews>
    <customSheetView guid="{0B6FAD62-43BD-4EC8-9980-3120FC41C2BF}" showGridLines="0" fitToPage="1" hiddenColumns="1">
      <selection activeCell="D26" sqref="D26"/>
      <pageMargins left="0.7" right="0.7" top="0.75" bottom="0.75" header="0.3" footer="0.3"/>
      <pageSetup scale="82" fitToHeight="0" orientation="landscape" r:id="rId1"/>
    </customSheetView>
    <customSheetView guid="{57AB6574-63F2-40B5-BA02-4B403D8BA163}" showPageBreaks="1" showGridLines="0" fitToPage="1" printArea="1" hiddenColumns="1">
      <selection activeCell="D26" sqref="D26"/>
      <pageMargins left="0.7" right="0.7" top="0.75" bottom="0.75" header="0.3" footer="0.3"/>
      <pageSetup scale="82" fitToHeight="0" orientation="landscape" r:id="rId2"/>
    </customSheetView>
  </customSheetViews>
  <mergeCells count="3">
    <mergeCell ref="A3:G3"/>
    <mergeCell ref="E5:E6"/>
    <mergeCell ref="G5:G6"/>
  </mergeCells>
  <pageMargins left="0.7" right="0.7" top="0.75" bottom="0.75" header="0.3" footer="0.3"/>
  <pageSetup scale="82" fitToHeight="0" orientation="landscape" r:id="rId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21"/>
  <sheetViews>
    <sheetView showGridLines="0" topLeftCell="A2" zoomScaleNormal="100" workbookViewId="0">
      <selection activeCell="D20" sqref="D20"/>
    </sheetView>
  </sheetViews>
  <sheetFormatPr defaultColWidth="8.90625" defaultRowHeight="13"/>
  <cols>
    <col min="1" max="1" width="8.90625" style="104"/>
    <col min="2" max="2" width="35.08984375" style="104" customWidth="1"/>
    <col min="3" max="3" width="35.08984375" style="104" hidden="1" customWidth="1"/>
    <col min="4" max="4" width="57.08984375" style="104" customWidth="1"/>
    <col min="5" max="5" width="24.54296875" style="104" customWidth="1"/>
    <col min="6" max="6" width="11" style="104" hidden="1" customWidth="1"/>
    <col min="7" max="7" width="21.1796875" style="104" customWidth="1"/>
    <col min="8" max="16384" width="8.90625" style="104"/>
  </cols>
  <sheetData>
    <row r="1" spans="1:7" hidden="1">
      <c r="B1" s="507" t="s">
        <v>6</v>
      </c>
      <c r="C1" s="507"/>
      <c r="D1" s="507"/>
      <c r="E1" s="507"/>
    </row>
    <row r="2" spans="1:7">
      <c r="A2" s="102" t="s">
        <v>3099</v>
      </c>
      <c r="C2" s="103"/>
      <c r="D2" s="103"/>
      <c r="E2" s="103"/>
    </row>
    <row r="3" spans="1:7">
      <c r="A3" s="105" t="s">
        <v>3117</v>
      </c>
      <c r="C3" s="103"/>
      <c r="D3" s="103"/>
      <c r="E3" s="103"/>
    </row>
    <row r="4" spans="1:7" ht="30" customHeight="1">
      <c r="A4" s="486" t="s">
        <v>3176</v>
      </c>
      <c r="B4" s="487"/>
      <c r="C4" s="487"/>
      <c r="D4" s="487"/>
      <c r="E4" s="487"/>
      <c r="F4" s="487"/>
      <c r="G4" s="488"/>
    </row>
    <row r="5" spans="1:7" ht="26">
      <c r="A5" s="138"/>
      <c r="B5" s="139"/>
      <c r="C5" s="106"/>
      <c r="D5" s="138"/>
      <c r="E5" s="239" t="s">
        <v>3175</v>
      </c>
      <c r="F5" s="317" t="s">
        <v>7</v>
      </c>
      <c r="G5" s="109" t="s">
        <v>3186</v>
      </c>
    </row>
    <row r="6" spans="1:7">
      <c r="A6" s="140" t="s">
        <v>4</v>
      </c>
      <c r="B6" s="141" t="s">
        <v>9</v>
      </c>
      <c r="C6" s="108" t="s">
        <v>10</v>
      </c>
      <c r="D6" s="140" t="s">
        <v>1</v>
      </c>
      <c r="E6" s="516" t="s">
        <v>3170</v>
      </c>
      <c r="F6" s="317"/>
      <c r="G6" s="516" t="s">
        <v>3170</v>
      </c>
    </row>
    <row r="7" spans="1:7">
      <c r="A7" s="111"/>
      <c r="B7" s="142"/>
      <c r="C7" s="110"/>
      <c r="D7" s="111"/>
      <c r="E7" s="517"/>
      <c r="F7" s="111"/>
      <c r="G7" s="517"/>
    </row>
    <row r="8" spans="1:7" s="233" customFormat="1" ht="26">
      <c r="A8" s="123">
        <v>1</v>
      </c>
      <c r="B8" s="157" t="s">
        <v>2489</v>
      </c>
      <c r="C8" s="157" t="s">
        <v>2490</v>
      </c>
      <c r="D8" s="169" t="s">
        <v>2491</v>
      </c>
      <c r="E8" s="170">
        <v>48500</v>
      </c>
      <c r="F8" s="167" t="s">
        <v>2492</v>
      </c>
      <c r="G8" s="192">
        <v>0</v>
      </c>
    </row>
    <row r="9" spans="1:7" s="233" customFormat="1" ht="26">
      <c r="A9" s="123">
        <f>A8+1</f>
        <v>2</v>
      </c>
      <c r="B9" s="120" t="s">
        <v>2493</v>
      </c>
      <c r="C9" s="120" t="s">
        <v>2494</v>
      </c>
      <c r="D9" s="121" t="s">
        <v>2495</v>
      </c>
      <c r="E9" s="167">
        <v>76528.570000000007</v>
      </c>
      <c r="F9" s="198" t="s">
        <v>2496</v>
      </c>
      <c r="G9" s="192">
        <v>0</v>
      </c>
    </row>
    <row r="10" spans="1:7" s="233" customFormat="1">
      <c r="A10" s="123">
        <f t="shared" ref="A10:A20" si="0">A9+1</f>
        <v>3</v>
      </c>
      <c r="B10" s="120" t="s">
        <v>2497</v>
      </c>
      <c r="C10" s="120" t="s">
        <v>2498</v>
      </c>
      <c r="D10" s="121" t="s">
        <v>2499</v>
      </c>
      <c r="E10" s="167">
        <v>931830</v>
      </c>
      <c r="F10" s="167" t="s">
        <v>2500</v>
      </c>
      <c r="G10" s="192">
        <v>0</v>
      </c>
    </row>
    <row r="11" spans="1:7" s="233" customFormat="1">
      <c r="A11" s="123">
        <f t="shared" si="0"/>
        <v>4</v>
      </c>
      <c r="B11" s="269" t="s">
        <v>2501</v>
      </c>
      <c r="C11" s="327" t="s">
        <v>2502</v>
      </c>
      <c r="D11" s="121" t="s">
        <v>2503</v>
      </c>
      <c r="E11" s="167">
        <v>98000</v>
      </c>
      <c r="F11" s="327" t="s">
        <v>2504</v>
      </c>
      <c r="G11" s="192">
        <v>0</v>
      </c>
    </row>
    <row r="12" spans="1:7" s="233" customFormat="1">
      <c r="A12" s="123">
        <f t="shared" si="0"/>
        <v>5</v>
      </c>
      <c r="B12" s="121" t="s">
        <v>2505</v>
      </c>
      <c r="C12" s="327" t="s">
        <v>2506</v>
      </c>
      <c r="D12" s="121" t="s">
        <v>2507</v>
      </c>
      <c r="E12" s="167">
        <v>700000</v>
      </c>
      <c r="F12" s="327" t="s">
        <v>2508</v>
      </c>
      <c r="G12" s="192">
        <v>0</v>
      </c>
    </row>
    <row r="13" spans="1:7" s="233" customFormat="1" ht="26">
      <c r="A13" s="123">
        <f t="shared" si="0"/>
        <v>6</v>
      </c>
      <c r="B13" s="121" t="s">
        <v>2509</v>
      </c>
      <c r="C13" s="327" t="s">
        <v>2510</v>
      </c>
      <c r="D13" s="121" t="s">
        <v>2511</v>
      </c>
      <c r="E13" s="167">
        <v>18046.22</v>
      </c>
      <c r="F13" s="327" t="s">
        <v>2504</v>
      </c>
      <c r="G13" s="192">
        <v>0</v>
      </c>
    </row>
    <row r="14" spans="1:7" s="233" customFormat="1">
      <c r="A14" s="123">
        <f t="shared" si="0"/>
        <v>7</v>
      </c>
      <c r="B14" s="269" t="s">
        <v>2512</v>
      </c>
      <c r="C14" s="327" t="s">
        <v>2513</v>
      </c>
      <c r="D14" s="121" t="s">
        <v>2514</v>
      </c>
      <c r="E14" s="167">
        <v>451798.67</v>
      </c>
      <c r="F14" s="327" t="s">
        <v>2504</v>
      </c>
      <c r="G14" s="192">
        <v>0</v>
      </c>
    </row>
    <row r="15" spans="1:7" s="233" customFormat="1">
      <c r="A15" s="123">
        <f t="shared" si="0"/>
        <v>8</v>
      </c>
      <c r="B15" s="121" t="s">
        <v>2515</v>
      </c>
      <c r="C15" s="327" t="s">
        <v>2516</v>
      </c>
      <c r="D15" s="121" t="s">
        <v>2517</v>
      </c>
      <c r="E15" s="167">
        <v>977455.92</v>
      </c>
      <c r="F15" s="327" t="s">
        <v>2504</v>
      </c>
      <c r="G15" s="192">
        <v>0</v>
      </c>
    </row>
    <row r="16" spans="1:7" s="233" customFormat="1">
      <c r="A16" s="123">
        <f t="shared" si="0"/>
        <v>9</v>
      </c>
      <c r="B16" s="121" t="s">
        <v>2518</v>
      </c>
      <c r="C16" s="327" t="s">
        <v>2519</v>
      </c>
      <c r="D16" s="121" t="s">
        <v>2520</v>
      </c>
      <c r="E16" s="167">
        <v>398764.32</v>
      </c>
      <c r="F16" s="327" t="s">
        <v>2504</v>
      </c>
      <c r="G16" s="192">
        <v>0</v>
      </c>
    </row>
    <row r="17" spans="1:7" s="233" customFormat="1" ht="26">
      <c r="A17" s="123">
        <f t="shared" si="0"/>
        <v>10</v>
      </c>
      <c r="B17" s="269" t="s">
        <v>2521</v>
      </c>
      <c r="C17" s="327" t="s">
        <v>2522</v>
      </c>
      <c r="D17" s="121" t="s">
        <v>2523</v>
      </c>
      <c r="E17" s="167">
        <v>130701.56</v>
      </c>
      <c r="F17" s="327" t="s">
        <v>2524</v>
      </c>
      <c r="G17" s="192">
        <v>0</v>
      </c>
    </row>
    <row r="18" spans="1:7" s="233" customFormat="1" ht="26">
      <c r="A18" s="123">
        <f t="shared" si="0"/>
        <v>11</v>
      </c>
      <c r="B18" s="121" t="s">
        <v>2525</v>
      </c>
      <c r="C18" s="327" t="s">
        <v>2526</v>
      </c>
      <c r="D18" s="121" t="s">
        <v>2527</v>
      </c>
      <c r="E18" s="167">
        <v>85000</v>
      </c>
      <c r="F18" s="328" t="s">
        <v>2528</v>
      </c>
      <c r="G18" s="192">
        <v>0</v>
      </c>
    </row>
    <row r="19" spans="1:7" s="233" customFormat="1">
      <c r="A19" s="123">
        <f t="shared" si="0"/>
        <v>12</v>
      </c>
      <c r="B19" s="269" t="s">
        <v>2529</v>
      </c>
      <c r="C19" s="327" t="s">
        <v>2530</v>
      </c>
      <c r="D19" s="157" t="s">
        <v>3275</v>
      </c>
      <c r="E19" s="167">
        <v>133033.45000000001</v>
      </c>
      <c r="F19" s="328" t="s">
        <v>54</v>
      </c>
      <c r="G19" s="192">
        <v>0</v>
      </c>
    </row>
    <row r="20" spans="1:7" s="233" customFormat="1" ht="26">
      <c r="A20" s="123">
        <f t="shared" si="0"/>
        <v>13</v>
      </c>
      <c r="B20" s="121" t="s">
        <v>2531</v>
      </c>
      <c r="C20" s="327" t="s">
        <v>2532</v>
      </c>
      <c r="D20" s="121" t="s">
        <v>2533</v>
      </c>
      <c r="E20" s="167">
        <v>574939.49</v>
      </c>
      <c r="F20" s="329">
        <v>44420</v>
      </c>
      <c r="G20" s="192">
        <v>0</v>
      </c>
    </row>
    <row r="21" spans="1:7" s="233" customFormat="1">
      <c r="A21" s="123"/>
      <c r="B21" s="120"/>
      <c r="C21" s="120"/>
      <c r="D21" s="168" t="s">
        <v>3</v>
      </c>
      <c r="E21" s="171">
        <f>SUM(E8:E20)</f>
        <v>4624598.2</v>
      </c>
      <c r="F21" s="311">
        <f t="shared" ref="F21:G21" si="1">SUM(F8:F20)</f>
        <v>44420</v>
      </c>
      <c r="G21" s="311">
        <f t="shared" si="1"/>
        <v>0</v>
      </c>
    </row>
  </sheetData>
  <customSheetViews>
    <customSheetView guid="{0B6FAD62-43BD-4EC8-9980-3120FC41C2BF}" showGridLines="0" fitToPage="1" hiddenRows="1" hiddenColumns="1" topLeftCell="A2">
      <selection activeCell="D20" sqref="D20"/>
      <pageMargins left="0.7" right="0.7" top="0.75" bottom="0.75" header="0.3" footer="0.3"/>
      <pageSetup scale="83" fitToHeight="0" orientation="landscape" r:id="rId1"/>
    </customSheetView>
    <customSheetView guid="{57AB6574-63F2-40B5-BA02-4B403D8BA163}" showPageBreaks="1" showGridLines="0" fitToPage="1" printArea="1" hiddenRows="1" hiddenColumns="1" topLeftCell="A2">
      <selection activeCell="D20" sqref="D20"/>
      <pageMargins left="0.7" right="0.7" top="0.75" bottom="0.75" header="0.3" footer="0.3"/>
      <pageSetup scale="83" fitToHeight="0" orientation="landscape" r:id="rId2"/>
    </customSheetView>
  </customSheetViews>
  <mergeCells count="4">
    <mergeCell ref="B1:E1"/>
    <mergeCell ref="E6:E7"/>
    <mergeCell ref="G6:G7"/>
    <mergeCell ref="A4:G4"/>
  </mergeCells>
  <pageMargins left="0.7" right="0.7" top="0.75" bottom="0.75" header="0.3" footer="0.3"/>
  <pageSetup scale="83" fitToHeight="0" orientation="landscape" r:id="rId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23"/>
  <sheetViews>
    <sheetView showGridLines="0" topLeftCell="A5" zoomScaleNormal="100" workbookViewId="0">
      <selection activeCell="E21" sqref="E21"/>
    </sheetView>
  </sheetViews>
  <sheetFormatPr defaultRowHeight="14.5"/>
  <cols>
    <col min="1" max="1" width="9.08984375" customWidth="1"/>
    <col min="2" max="2" width="16.36328125" hidden="1" customWidth="1"/>
    <col min="3" max="3" width="41.90625" customWidth="1"/>
    <col min="4" max="4" width="20.81640625" hidden="1" customWidth="1"/>
    <col min="5" max="5" width="57.08984375" style="5" customWidth="1"/>
    <col min="6" max="6" width="24.54296875" style="9" customWidth="1"/>
    <col min="7" max="7" width="20.90625" hidden="1" customWidth="1"/>
    <col min="8" max="8" width="21.6328125" customWidth="1"/>
  </cols>
  <sheetData>
    <row r="1" spans="1:8" ht="31.5" hidden="1">
      <c r="C1" s="504" t="s">
        <v>6</v>
      </c>
      <c r="D1" s="504"/>
      <c r="E1" s="504"/>
      <c r="F1" s="504"/>
    </row>
    <row r="2" spans="1:8" ht="15.5">
      <c r="A2" s="33" t="s">
        <v>3118</v>
      </c>
      <c r="B2" s="33" t="s">
        <v>3118</v>
      </c>
      <c r="D2" s="2"/>
      <c r="E2" s="7"/>
      <c r="F2" s="8"/>
    </row>
    <row r="3" spans="1:8" ht="15.5">
      <c r="A3" s="34" t="s">
        <v>1952</v>
      </c>
      <c r="B3" s="34" t="s">
        <v>1952</v>
      </c>
      <c r="D3" s="2"/>
      <c r="E3" s="7"/>
      <c r="F3" s="8"/>
    </row>
    <row r="4" spans="1:8" ht="30" customHeight="1">
      <c r="A4" s="501" t="s">
        <v>3176</v>
      </c>
      <c r="B4" s="502"/>
      <c r="C4" s="502"/>
      <c r="D4" s="502"/>
      <c r="E4" s="502"/>
      <c r="F4" s="502"/>
      <c r="G4" s="502"/>
      <c r="H4" s="503"/>
    </row>
    <row r="5" spans="1:8" ht="35">
      <c r="A5" s="78"/>
      <c r="B5" s="78"/>
      <c r="C5" s="76"/>
      <c r="D5" s="77"/>
      <c r="E5" s="80"/>
      <c r="F5" s="79" t="s">
        <v>3175</v>
      </c>
      <c r="G5" s="98" t="s">
        <v>7</v>
      </c>
      <c r="H5" s="99" t="s">
        <v>3186</v>
      </c>
    </row>
    <row r="6" spans="1:8" ht="17.5">
      <c r="A6" s="64" t="s">
        <v>4</v>
      </c>
      <c r="B6" s="64" t="s">
        <v>4</v>
      </c>
      <c r="C6" s="62" t="s">
        <v>9</v>
      </c>
      <c r="D6" s="63" t="s">
        <v>10</v>
      </c>
      <c r="E6" s="74" t="s">
        <v>1</v>
      </c>
      <c r="F6" s="518" t="s">
        <v>3170</v>
      </c>
      <c r="G6" s="98"/>
      <c r="H6" s="518" t="s">
        <v>3170</v>
      </c>
    </row>
    <row r="7" spans="1:8" ht="17.5">
      <c r="A7" s="70"/>
      <c r="B7" s="70"/>
      <c r="C7" s="71"/>
      <c r="D7" s="72"/>
      <c r="E7" s="75"/>
      <c r="F7" s="519"/>
      <c r="G7" s="70"/>
      <c r="H7" s="519"/>
    </row>
    <row r="8" spans="1:8" s="22" customFormat="1" ht="28">
      <c r="A8" s="21">
        <v>1</v>
      </c>
      <c r="B8" s="21" t="s">
        <v>2090</v>
      </c>
      <c r="C8" s="24" t="s">
        <v>2091</v>
      </c>
      <c r="D8" s="24" t="s">
        <v>2092</v>
      </c>
      <c r="E8" s="23" t="s">
        <v>2093</v>
      </c>
      <c r="F8" s="96">
        <v>3660.56</v>
      </c>
      <c r="G8" s="38">
        <v>44713</v>
      </c>
      <c r="H8" s="96">
        <v>0</v>
      </c>
    </row>
    <row r="9" spans="1:8" s="22" customFormat="1" ht="28">
      <c r="A9" s="21">
        <v>2</v>
      </c>
      <c r="B9" s="21" t="s">
        <v>2094</v>
      </c>
      <c r="C9" s="24" t="s">
        <v>2095</v>
      </c>
      <c r="D9" s="24" t="s">
        <v>2096</v>
      </c>
      <c r="E9" s="23" t="s">
        <v>2093</v>
      </c>
      <c r="F9" s="96">
        <v>2131.16</v>
      </c>
      <c r="G9" s="38">
        <v>44713</v>
      </c>
      <c r="H9" s="96">
        <v>0</v>
      </c>
    </row>
    <row r="10" spans="1:8" s="22" customFormat="1" ht="23.25" customHeight="1">
      <c r="A10" s="21">
        <v>3</v>
      </c>
      <c r="B10" s="21" t="s">
        <v>2097</v>
      </c>
      <c r="C10" s="24" t="s">
        <v>382</v>
      </c>
      <c r="D10" s="24" t="s">
        <v>476</v>
      </c>
      <c r="E10" s="23" t="s">
        <v>2098</v>
      </c>
      <c r="F10" s="96">
        <v>2961.16</v>
      </c>
      <c r="G10" s="38">
        <v>44713</v>
      </c>
      <c r="H10" s="96">
        <v>0</v>
      </c>
    </row>
    <row r="11" spans="1:8" s="22" customFormat="1" ht="37.5" customHeight="1">
      <c r="A11" s="21">
        <v>4</v>
      </c>
      <c r="B11" s="21" t="s">
        <v>2099</v>
      </c>
      <c r="C11" s="18" t="s">
        <v>796</v>
      </c>
      <c r="D11" s="18" t="s">
        <v>797</v>
      </c>
      <c r="E11" s="19" t="s">
        <v>2100</v>
      </c>
      <c r="F11" s="20">
        <v>49967.48</v>
      </c>
      <c r="G11" s="38">
        <v>44713</v>
      </c>
      <c r="H11" s="96">
        <v>0</v>
      </c>
    </row>
    <row r="12" spans="1:8" s="22" customFormat="1" ht="20.149999999999999" customHeight="1">
      <c r="A12" s="21">
        <v>5</v>
      </c>
      <c r="B12" s="21" t="s">
        <v>2101</v>
      </c>
      <c r="C12" s="18" t="s">
        <v>382</v>
      </c>
      <c r="D12" s="18" t="s">
        <v>476</v>
      </c>
      <c r="E12" s="19" t="s">
        <v>2102</v>
      </c>
      <c r="F12" s="20">
        <v>7269.77</v>
      </c>
      <c r="G12" s="38">
        <v>44713</v>
      </c>
      <c r="H12" s="96">
        <v>0</v>
      </c>
    </row>
    <row r="13" spans="1:8" s="22" customFormat="1" ht="20.149999999999999" customHeight="1">
      <c r="A13" s="21">
        <v>6</v>
      </c>
      <c r="B13" s="21" t="s">
        <v>2103</v>
      </c>
      <c r="C13" s="18" t="s">
        <v>2104</v>
      </c>
      <c r="D13" s="18" t="s">
        <v>585</v>
      </c>
      <c r="E13" s="19" t="s">
        <v>2105</v>
      </c>
      <c r="F13" s="20">
        <v>638.21</v>
      </c>
      <c r="G13" s="38">
        <v>44713</v>
      </c>
      <c r="H13" s="96">
        <v>0</v>
      </c>
    </row>
    <row r="14" spans="1:8" s="22" customFormat="1" ht="14">
      <c r="A14" s="21">
        <v>7</v>
      </c>
      <c r="B14" s="21" t="s">
        <v>2106</v>
      </c>
      <c r="C14" s="21" t="s">
        <v>1010</v>
      </c>
      <c r="D14" s="21" t="s">
        <v>991</v>
      </c>
      <c r="E14" s="23" t="s">
        <v>2107</v>
      </c>
      <c r="F14" s="96">
        <v>392</v>
      </c>
      <c r="G14" s="38">
        <v>44713</v>
      </c>
      <c r="H14" s="96">
        <v>0</v>
      </c>
    </row>
    <row r="15" spans="1:8" s="22" customFormat="1" ht="14">
      <c r="A15" s="21">
        <v>8</v>
      </c>
      <c r="B15" s="21" t="s">
        <v>2108</v>
      </c>
      <c r="C15" s="21" t="s">
        <v>382</v>
      </c>
      <c r="D15" s="21" t="s">
        <v>476</v>
      </c>
      <c r="E15" s="23" t="s">
        <v>2109</v>
      </c>
      <c r="F15" s="96">
        <v>446.88</v>
      </c>
      <c r="G15" s="38">
        <v>44713</v>
      </c>
      <c r="H15" s="96">
        <v>0</v>
      </c>
    </row>
    <row r="16" spans="1:8" s="22" customFormat="1" ht="14">
      <c r="A16" s="21">
        <v>9</v>
      </c>
      <c r="B16" s="21" t="s">
        <v>2110</v>
      </c>
      <c r="C16" s="21" t="s">
        <v>382</v>
      </c>
      <c r="D16" s="21" t="s">
        <v>476</v>
      </c>
      <c r="E16" s="23" t="s">
        <v>2111</v>
      </c>
      <c r="F16" s="96">
        <v>861.48</v>
      </c>
      <c r="G16" s="38">
        <v>44713</v>
      </c>
      <c r="H16" s="96">
        <v>0</v>
      </c>
    </row>
    <row r="17" spans="1:8" s="22" customFormat="1" ht="28">
      <c r="A17" s="21">
        <v>10</v>
      </c>
      <c r="B17" s="21" t="s">
        <v>2112</v>
      </c>
      <c r="C17" s="21" t="s">
        <v>139</v>
      </c>
      <c r="D17" s="21" t="s">
        <v>2113</v>
      </c>
      <c r="E17" s="23" t="s">
        <v>2114</v>
      </c>
      <c r="F17" s="96">
        <v>8181.33</v>
      </c>
      <c r="G17" s="38">
        <v>44713</v>
      </c>
      <c r="H17" s="96">
        <v>0</v>
      </c>
    </row>
    <row r="18" spans="1:8" s="22" customFormat="1" ht="14">
      <c r="A18" s="21">
        <v>11</v>
      </c>
      <c r="B18" s="21" t="s">
        <v>2115</v>
      </c>
      <c r="C18" s="21" t="s">
        <v>2116</v>
      </c>
      <c r="D18" s="21" t="s">
        <v>2117</v>
      </c>
      <c r="E18" s="23" t="s">
        <v>2118</v>
      </c>
      <c r="F18" s="96">
        <v>1160.32</v>
      </c>
      <c r="G18" s="38">
        <v>44713</v>
      </c>
      <c r="H18" s="96">
        <v>0</v>
      </c>
    </row>
    <row r="19" spans="1:8" s="22" customFormat="1" ht="14">
      <c r="A19" s="21"/>
      <c r="B19" s="21"/>
      <c r="C19" s="21"/>
      <c r="D19" s="21"/>
      <c r="E19" s="43" t="s">
        <v>231</v>
      </c>
      <c r="F19" s="97">
        <f>SUM(F8:F18)</f>
        <v>77670.35000000002</v>
      </c>
      <c r="G19" s="97">
        <f t="shared" ref="G19:H19" si="0">SUM(G8:G18)</f>
        <v>491843</v>
      </c>
      <c r="H19" s="97">
        <f t="shared" si="0"/>
        <v>0</v>
      </c>
    </row>
    <row r="20" spans="1:8">
      <c r="C20" s="10"/>
    </row>
    <row r="21" spans="1:8">
      <c r="C21" s="10"/>
    </row>
    <row r="22" spans="1:8">
      <c r="C22" s="10"/>
    </row>
    <row r="23" spans="1:8">
      <c r="C23" s="10"/>
    </row>
  </sheetData>
  <customSheetViews>
    <customSheetView guid="{0B6FAD62-43BD-4EC8-9980-3120FC41C2BF}" showGridLines="0" fitToPage="1" hiddenRows="1" hiddenColumns="1" topLeftCell="A5">
      <selection activeCell="E21" sqref="E21"/>
      <pageMargins left="0.7" right="0.7" top="0.75" bottom="0.75" header="0.3" footer="0.3"/>
      <pageSetup scale="79" fitToHeight="0" orientation="landscape" r:id="rId1"/>
    </customSheetView>
    <customSheetView guid="{57AB6574-63F2-40B5-BA02-4B403D8BA163}" showPageBreaks="1" showGridLines="0" fitToPage="1" printArea="1" hiddenRows="1" hiddenColumns="1" topLeftCell="A5">
      <selection activeCell="E21" sqref="E21"/>
      <pageMargins left="0.7" right="0.7" top="0.75" bottom="0.75" header="0.3" footer="0.3"/>
      <pageSetup scale="79" fitToHeight="0" orientation="landscape" r:id="rId2"/>
    </customSheetView>
  </customSheetViews>
  <mergeCells count="4">
    <mergeCell ref="C1:F1"/>
    <mergeCell ref="F6:F7"/>
    <mergeCell ref="H6:H7"/>
    <mergeCell ref="A4:H4"/>
  </mergeCells>
  <pageMargins left="0.7" right="0.7" top="0.75" bottom="0.75" header="0.3" footer="0.3"/>
  <pageSetup scale="79" fitToHeight="0" orientation="landscape" r:id="rId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10"/>
  <sheetViews>
    <sheetView showGridLines="0" zoomScaleNormal="100" workbookViewId="0">
      <selection activeCell="D14" sqref="D14"/>
    </sheetView>
  </sheetViews>
  <sheetFormatPr defaultColWidth="8.90625" defaultRowHeight="13"/>
  <cols>
    <col min="1" max="1" width="10" style="104" customWidth="1"/>
    <col min="2" max="2" width="27.6328125" style="104" customWidth="1"/>
    <col min="3" max="3" width="21.6328125" style="104" hidden="1" customWidth="1"/>
    <col min="4" max="4" width="49.453125" style="104" customWidth="1"/>
    <col min="5" max="5" width="19.54296875" style="104" customWidth="1"/>
    <col min="6" max="6" width="11" style="284" hidden="1" customWidth="1"/>
    <col min="7" max="7" width="22" style="104" customWidth="1"/>
    <col min="8" max="16384" width="8.90625" style="104"/>
  </cols>
  <sheetData>
    <row r="1" spans="1:7">
      <c r="A1" s="102" t="s">
        <v>3133</v>
      </c>
      <c r="C1" s="103"/>
      <c r="D1" s="103"/>
      <c r="E1" s="103"/>
    </row>
    <row r="2" spans="1:7">
      <c r="A2" s="105" t="s">
        <v>3102</v>
      </c>
      <c r="C2" s="103"/>
      <c r="D2" s="103"/>
      <c r="E2" s="103"/>
    </row>
    <row r="3" spans="1:7">
      <c r="A3" s="486" t="s">
        <v>3176</v>
      </c>
      <c r="B3" s="487"/>
      <c r="C3" s="487"/>
      <c r="D3" s="487"/>
      <c r="E3" s="487"/>
      <c r="F3" s="487"/>
      <c r="G3" s="488"/>
    </row>
    <row r="4" spans="1:7" ht="26">
      <c r="A4" s="138"/>
      <c r="B4" s="139"/>
      <c r="C4" s="106"/>
      <c r="D4" s="138"/>
      <c r="E4" s="239" t="s">
        <v>3175</v>
      </c>
      <c r="F4" s="317" t="s">
        <v>7</v>
      </c>
      <c r="G4" s="109" t="s">
        <v>3186</v>
      </c>
    </row>
    <row r="5" spans="1:7">
      <c r="A5" s="140" t="s">
        <v>4</v>
      </c>
      <c r="B5" s="141" t="s">
        <v>9</v>
      </c>
      <c r="C5" s="108" t="s">
        <v>10</v>
      </c>
      <c r="D5" s="140" t="s">
        <v>1</v>
      </c>
      <c r="E5" s="516" t="s">
        <v>3170</v>
      </c>
      <c r="F5" s="317"/>
      <c r="G5" s="516" t="s">
        <v>3170</v>
      </c>
    </row>
    <row r="6" spans="1:7">
      <c r="A6" s="111"/>
      <c r="B6" s="142"/>
      <c r="C6" s="110"/>
      <c r="D6" s="111"/>
      <c r="E6" s="517"/>
      <c r="F6" s="111"/>
      <c r="G6" s="517"/>
    </row>
    <row r="7" spans="1:7" s="233" customFormat="1" ht="26">
      <c r="A7" s="123">
        <v>1</v>
      </c>
      <c r="B7" s="157" t="s">
        <v>2350</v>
      </c>
      <c r="C7" s="157" t="s">
        <v>2351</v>
      </c>
      <c r="D7" s="169" t="s">
        <v>2352</v>
      </c>
      <c r="E7" s="330">
        <v>587412.65</v>
      </c>
      <c r="F7" s="171">
        <v>44531</v>
      </c>
      <c r="G7" s="192">
        <v>0</v>
      </c>
    </row>
    <row r="8" spans="1:7" s="233" customFormat="1">
      <c r="A8" s="123">
        <v>2</v>
      </c>
      <c r="B8" s="120" t="s">
        <v>2353</v>
      </c>
      <c r="C8" s="120"/>
      <c r="D8" s="121" t="s">
        <v>2354</v>
      </c>
      <c r="E8" s="331">
        <v>10000</v>
      </c>
      <c r="F8" s="195">
        <v>44531</v>
      </c>
      <c r="G8" s="192">
        <v>0</v>
      </c>
    </row>
    <row r="9" spans="1:7" s="233" customFormat="1">
      <c r="A9" s="123">
        <v>3</v>
      </c>
      <c r="B9" s="120" t="s">
        <v>2355</v>
      </c>
      <c r="C9" s="120"/>
      <c r="D9" s="121" t="s">
        <v>2356</v>
      </c>
      <c r="E9" s="331">
        <v>12000</v>
      </c>
      <c r="F9" s="167">
        <v>44531</v>
      </c>
      <c r="G9" s="192">
        <v>0</v>
      </c>
    </row>
    <row r="10" spans="1:7">
      <c r="A10" s="112"/>
      <c r="B10" s="124"/>
      <c r="C10" s="124"/>
      <c r="D10" s="125" t="s">
        <v>3</v>
      </c>
      <c r="E10" s="185">
        <f>SUM(E7:E9)</f>
        <v>609412.65</v>
      </c>
      <c r="F10" s="185">
        <f t="shared" ref="F10:G10" si="0">SUM(F7:F9)</f>
        <v>133593</v>
      </c>
      <c r="G10" s="185">
        <f t="shared" si="0"/>
        <v>0</v>
      </c>
    </row>
  </sheetData>
  <customSheetViews>
    <customSheetView guid="{0B6FAD62-43BD-4EC8-9980-3120FC41C2BF}" showGridLines="0" fitToPage="1" hiddenColumns="1">
      <selection activeCell="D14" sqref="D14"/>
      <pageMargins left="0.7" right="0.7" top="0.75" bottom="0.75" header="0.3" footer="0.3"/>
      <pageSetup scale="95" fitToHeight="0" orientation="landscape" r:id="rId1"/>
    </customSheetView>
    <customSheetView guid="{57AB6574-63F2-40B5-BA02-4B403D8BA163}" showPageBreaks="1" showGridLines="0" fitToPage="1" printArea="1" hiddenColumns="1">
      <selection sqref="A1:XFD1048576"/>
      <pageMargins left="0.7" right="0.7" top="0.75" bottom="0.75" header="0.3" footer="0.3"/>
      <pageSetup scale="95" fitToHeight="0" orientation="landscape" r:id="rId2"/>
    </customSheetView>
  </customSheetViews>
  <mergeCells count="3">
    <mergeCell ref="E5:E6"/>
    <mergeCell ref="G5:G6"/>
    <mergeCell ref="A3:G3"/>
  </mergeCells>
  <pageMargins left="0.7" right="0.7" top="0.75" bottom="0.75" header="0.3" footer="0.3"/>
  <pageSetup scale="95" fitToHeight="0" orientation="landscape" r:id="rId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78"/>
  <sheetViews>
    <sheetView showGridLines="0" zoomScaleNormal="100" workbookViewId="0">
      <selection activeCell="D67" sqref="D67"/>
    </sheetView>
  </sheetViews>
  <sheetFormatPr defaultColWidth="8.90625" defaultRowHeight="13"/>
  <cols>
    <col min="1" max="1" width="8.90625" style="104"/>
    <col min="2" max="2" width="40.90625" style="104" customWidth="1"/>
    <col min="3" max="3" width="35.08984375" style="104" hidden="1" customWidth="1"/>
    <col min="4" max="4" width="68.36328125" style="104" customWidth="1"/>
    <col min="5" max="5" width="29.6328125" style="104" customWidth="1"/>
    <col min="6" max="6" width="23.08984375" style="104" hidden="1" customWidth="1"/>
    <col min="7" max="7" width="21.36328125" style="104" customWidth="1"/>
    <col min="8" max="16384" width="8.90625" style="104"/>
  </cols>
  <sheetData>
    <row r="1" spans="1:7" ht="16.75" customHeight="1">
      <c r="A1" s="102" t="s">
        <v>3108</v>
      </c>
      <c r="C1" s="103"/>
      <c r="D1" s="103"/>
      <c r="E1" s="103"/>
    </row>
    <row r="2" spans="1:7" ht="16.75" customHeight="1">
      <c r="A2" s="105" t="s">
        <v>712</v>
      </c>
      <c r="C2" s="103"/>
      <c r="D2" s="103"/>
      <c r="E2" s="103"/>
    </row>
    <row r="3" spans="1:7" ht="30" customHeight="1">
      <c r="A3" s="486" t="s">
        <v>3176</v>
      </c>
      <c r="B3" s="487"/>
      <c r="C3" s="487"/>
      <c r="D3" s="487"/>
      <c r="E3" s="487"/>
      <c r="F3" s="487"/>
      <c r="G3" s="488"/>
    </row>
    <row r="4" spans="1:7">
      <c r="A4" s="491" t="s">
        <v>4</v>
      </c>
      <c r="B4" s="491" t="s">
        <v>9</v>
      </c>
      <c r="C4" s="106"/>
      <c r="D4" s="491" t="s">
        <v>1</v>
      </c>
      <c r="E4" s="239" t="s">
        <v>3175</v>
      </c>
      <c r="F4" s="317" t="s">
        <v>7</v>
      </c>
      <c r="G4" s="109" t="s">
        <v>3186</v>
      </c>
    </row>
    <row r="5" spans="1:7">
      <c r="A5" s="492"/>
      <c r="B5" s="492"/>
      <c r="C5" s="332" t="s">
        <v>10</v>
      </c>
      <c r="D5" s="492"/>
      <c r="E5" s="516" t="s">
        <v>3170</v>
      </c>
      <c r="F5" s="317"/>
      <c r="G5" s="516" t="s">
        <v>3170</v>
      </c>
    </row>
    <row r="6" spans="1:7" ht="10.75" customHeight="1">
      <c r="A6" s="493"/>
      <c r="B6" s="493"/>
      <c r="C6" s="110"/>
      <c r="D6" s="493"/>
      <c r="E6" s="517"/>
      <c r="F6" s="111"/>
      <c r="G6" s="517"/>
    </row>
    <row r="7" spans="1:7" s="233" customFormat="1" ht="18.649999999999999" customHeight="1">
      <c r="A7" s="123">
        <v>1</v>
      </c>
      <c r="B7" s="157" t="s">
        <v>843</v>
      </c>
      <c r="C7" s="157" t="s">
        <v>844</v>
      </c>
      <c r="D7" s="169" t="s">
        <v>845</v>
      </c>
      <c r="E7" s="170">
        <v>4475.1099999999997</v>
      </c>
      <c r="F7" s="171" t="s">
        <v>846</v>
      </c>
      <c r="G7" s="192">
        <v>0</v>
      </c>
    </row>
    <row r="8" spans="1:7" s="233" customFormat="1" ht="18.649999999999999" customHeight="1">
      <c r="A8" s="123">
        <v>2</v>
      </c>
      <c r="B8" s="120" t="s">
        <v>847</v>
      </c>
      <c r="C8" s="120" t="s">
        <v>848</v>
      </c>
      <c r="D8" s="121" t="s">
        <v>849</v>
      </c>
      <c r="E8" s="167">
        <v>73663.520000000004</v>
      </c>
      <c r="F8" s="171"/>
      <c r="G8" s="192">
        <v>0</v>
      </c>
    </row>
    <row r="9" spans="1:7" s="233" customFormat="1" ht="18.649999999999999" customHeight="1">
      <c r="A9" s="123">
        <v>3</v>
      </c>
      <c r="B9" s="120" t="s">
        <v>850</v>
      </c>
      <c r="C9" s="120" t="s">
        <v>851</v>
      </c>
      <c r="D9" s="121" t="s">
        <v>3276</v>
      </c>
      <c r="E9" s="167">
        <v>1000000</v>
      </c>
      <c r="F9" s="171" t="s">
        <v>852</v>
      </c>
      <c r="G9" s="192">
        <v>0</v>
      </c>
    </row>
    <row r="10" spans="1:7" s="233" customFormat="1" ht="18.649999999999999" customHeight="1">
      <c r="A10" s="123"/>
      <c r="B10" s="120"/>
      <c r="C10" s="120"/>
      <c r="D10" s="168" t="s">
        <v>3</v>
      </c>
      <c r="E10" s="171">
        <f>SUM(E7:E9)</f>
        <v>1078138.6299999999</v>
      </c>
      <c r="F10" s="171">
        <f>SUM(F7:F9)</f>
        <v>0</v>
      </c>
      <c r="G10" s="171">
        <f>SUM(G7:G9)</f>
        <v>0</v>
      </c>
    </row>
    <row r="13" spans="1:7" ht="13.25" hidden="1" customHeight="1"/>
    <row r="14" spans="1:7" ht="19.25" hidden="1" customHeight="1"/>
    <row r="15" spans="1:7" ht="19.25" hidden="1" customHeight="1">
      <c r="A15" s="104" t="s">
        <v>760</v>
      </c>
      <c r="D15" s="104" t="s">
        <v>760</v>
      </c>
    </row>
    <row r="16" spans="1:7" ht="19.25" hidden="1" customHeight="1">
      <c r="A16" s="104" t="s">
        <v>761</v>
      </c>
      <c r="D16" s="104" t="s">
        <v>762</v>
      </c>
    </row>
    <row r="17" spans="1:4" ht="19.25" hidden="1" customHeight="1"/>
    <row r="18" spans="1:4" ht="19.25" hidden="1" customHeight="1"/>
    <row r="19" spans="1:4" ht="19.25" hidden="1" customHeight="1"/>
    <row r="20" spans="1:4" ht="19.25" hidden="1" customHeight="1">
      <c r="A20" s="104" t="s">
        <v>760</v>
      </c>
      <c r="D20" s="104" t="s">
        <v>760</v>
      </c>
    </row>
    <row r="21" spans="1:4" ht="19.25" hidden="1" customHeight="1">
      <c r="A21" s="104" t="s">
        <v>795</v>
      </c>
      <c r="D21" s="104" t="s">
        <v>762</v>
      </c>
    </row>
    <row r="22" spans="1:4" ht="19.25" hidden="1" customHeight="1"/>
    <row r="23" spans="1:4" ht="14.4" hidden="1" customHeight="1"/>
    <row r="24" spans="1:4" ht="14.4" hidden="1" customHeight="1"/>
    <row r="25" spans="1:4" ht="14.4" hidden="1" customHeight="1"/>
    <row r="26" spans="1:4" ht="14.4" hidden="1" customHeight="1"/>
    <row r="27" spans="1:4" ht="14.4" hidden="1" customHeight="1"/>
    <row r="28" spans="1:4" ht="14.4" hidden="1" customHeight="1"/>
    <row r="29" spans="1:4" ht="14.4" hidden="1" customHeight="1"/>
    <row r="30" spans="1:4" ht="14.4" hidden="1" customHeight="1"/>
    <row r="31" spans="1:4" ht="14.4" hidden="1" customHeight="1"/>
    <row r="32" spans="1:4" ht="14.4" hidden="1" customHeight="1"/>
    <row r="33" ht="14.4" hidden="1" customHeight="1"/>
    <row r="34" ht="14.4" hidden="1" customHeight="1"/>
    <row r="35" ht="14.4" hidden="1" customHeight="1"/>
    <row r="36" ht="14.4" hidden="1" customHeight="1"/>
    <row r="37" ht="14.4" hidden="1" customHeight="1"/>
    <row r="38" ht="14.4" hidden="1" customHeight="1"/>
    <row r="39" ht="14.4" hidden="1" customHeight="1"/>
    <row r="40" ht="14.4" hidden="1" customHeight="1"/>
    <row r="41" ht="14.4" hidden="1" customHeight="1"/>
    <row r="42" ht="14.4" hidden="1" customHeight="1"/>
    <row r="43" ht="14.4" hidden="1" customHeight="1"/>
    <row r="44" ht="14.4" hidden="1" customHeight="1"/>
    <row r="45" ht="14.4" hidden="1" customHeight="1"/>
    <row r="46" ht="14.4" hidden="1" customHeight="1"/>
    <row r="47" ht="14.4" hidden="1" customHeight="1"/>
    <row r="48" ht="14.4" hidden="1" customHeight="1"/>
    <row r="49" ht="14.4" hidden="1" customHeight="1"/>
    <row r="50" ht="14.4" hidden="1" customHeight="1"/>
    <row r="51" ht="14.4" hidden="1" customHeight="1"/>
    <row r="52" ht="14.4" hidden="1" customHeight="1"/>
    <row r="53" ht="14.4" hidden="1" customHeight="1"/>
    <row r="54" ht="14.4" hidden="1" customHeight="1"/>
    <row r="55" ht="14.4" hidden="1" customHeight="1"/>
    <row r="56" ht="14.4" hidden="1" customHeight="1"/>
    <row r="57" ht="14.4" hidden="1" customHeight="1"/>
    <row r="58" ht="14.4" hidden="1" customHeight="1"/>
    <row r="59" ht="14.4" hidden="1" customHeight="1"/>
    <row r="60" ht="14.4" hidden="1" customHeight="1"/>
    <row r="61" ht="14.4" hidden="1" customHeight="1"/>
    <row r="62" ht="14.4" hidden="1" customHeight="1"/>
    <row r="63" ht="14.4" customHeight="1"/>
    <row r="64" ht="14.4" customHeight="1"/>
    <row r="65" ht="14.4" customHeight="1"/>
    <row r="66" ht="14.4" customHeight="1"/>
    <row r="67" ht="14.4" customHeight="1"/>
    <row r="68" ht="14.4" customHeight="1"/>
    <row r="69" ht="14.4" customHeight="1"/>
    <row r="70" ht="14.4" customHeight="1"/>
    <row r="71" ht="14.4" customHeight="1"/>
    <row r="72" ht="14.4" customHeight="1"/>
    <row r="73" ht="14.4" customHeight="1"/>
    <row r="74" ht="14.4" customHeight="1"/>
    <row r="75" ht="14.4" customHeight="1"/>
    <row r="76" ht="14.4" customHeight="1"/>
    <row r="77" ht="14.4" customHeight="1"/>
    <row r="78" ht="14.4" customHeight="1"/>
  </sheetData>
  <customSheetViews>
    <customSheetView guid="{0B6FAD62-43BD-4EC8-9980-3120FC41C2BF}" showGridLines="0" fitToPage="1" hiddenRows="1" hiddenColumns="1">
      <selection activeCell="D67" sqref="D67"/>
      <pageMargins left="0.7" right="0.7" top="0.75" bottom="0.75" header="0.3" footer="0.3"/>
      <printOptions horizontalCentered="1"/>
      <pageSetup scale="72" fitToHeight="0" orientation="landscape" r:id="rId1"/>
    </customSheetView>
    <customSheetView guid="{57AB6574-63F2-40B5-BA02-4B403D8BA163}" showPageBreaks="1" showGridLines="0" fitToPage="1" printArea="1" hiddenRows="1" hiddenColumns="1">
      <selection activeCell="A10" sqref="A10:XFD10"/>
      <pageMargins left="0.7" right="0.7" top="0.75" bottom="0.75" header="0.3" footer="0.3"/>
      <printOptions horizontalCentered="1"/>
      <pageSetup scale="72" fitToHeight="0" orientation="landscape" r:id="rId2"/>
    </customSheetView>
  </customSheetViews>
  <mergeCells count="6">
    <mergeCell ref="E5:E6"/>
    <mergeCell ref="G5:G6"/>
    <mergeCell ref="A3:G3"/>
    <mergeCell ref="B4:B6"/>
    <mergeCell ref="D4:D6"/>
    <mergeCell ref="A4:A6"/>
  </mergeCells>
  <printOptions horizontalCentered="1"/>
  <pageMargins left="0.7" right="0.7" top="0.75" bottom="0.75" header="0.3" footer="0.3"/>
  <pageSetup scale="72" fitToHeight="0" orientation="landscape" r:id="rId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11"/>
  <sheetViews>
    <sheetView showGridLines="0" topLeftCell="A2" zoomScaleNormal="100" workbookViewId="0">
      <selection activeCell="E18" sqref="E18"/>
    </sheetView>
  </sheetViews>
  <sheetFormatPr defaultColWidth="8.90625" defaultRowHeight="13"/>
  <cols>
    <col min="1" max="1" width="8.90625" style="104" customWidth="1"/>
    <col min="2" max="2" width="35.08984375" style="104" customWidth="1"/>
    <col min="3" max="3" width="35.08984375" style="104" hidden="1" customWidth="1"/>
    <col min="4" max="4" width="57.08984375" style="104" customWidth="1"/>
    <col min="5" max="5" width="24.54296875" style="104" customWidth="1"/>
    <col min="6" max="6" width="15.36328125" style="104" hidden="1" customWidth="1"/>
    <col min="7" max="7" width="21.54296875" style="104" customWidth="1"/>
    <col min="8" max="8" width="8.90625" style="104" hidden="1" customWidth="1"/>
    <col min="9" max="16384" width="8.90625" style="104"/>
  </cols>
  <sheetData>
    <row r="1" spans="1:8" hidden="1">
      <c r="B1" s="507" t="s">
        <v>6</v>
      </c>
      <c r="C1" s="507"/>
      <c r="D1" s="507"/>
      <c r="E1" s="507"/>
    </row>
    <row r="2" spans="1:8">
      <c r="A2" s="102" t="s">
        <v>994</v>
      </c>
      <c r="C2" s="103"/>
      <c r="D2" s="103"/>
      <c r="E2" s="103"/>
    </row>
    <row r="3" spans="1:8">
      <c r="A3" s="105" t="s">
        <v>3119</v>
      </c>
      <c r="C3" s="103"/>
      <c r="D3" s="103"/>
      <c r="E3" s="103"/>
    </row>
    <row r="4" spans="1:8" ht="30" customHeight="1">
      <c r="A4" s="486" t="s">
        <v>3176</v>
      </c>
      <c r="B4" s="487"/>
      <c r="C4" s="487"/>
      <c r="D4" s="487"/>
      <c r="E4" s="487"/>
      <c r="F4" s="487"/>
      <c r="G4" s="488"/>
    </row>
    <row r="5" spans="1:8" ht="26">
      <c r="A5" s="138"/>
      <c r="B5" s="139"/>
      <c r="C5" s="106"/>
      <c r="D5" s="138"/>
      <c r="E5" s="239" t="s">
        <v>3175</v>
      </c>
      <c r="F5" s="317" t="s">
        <v>7</v>
      </c>
      <c r="G5" s="109" t="s">
        <v>3186</v>
      </c>
    </row>
    <row r="6" spans="1:8">
      <c r="A6" s="140" t="s">
        <v>4</v>
      </c>
      <c r="B6" s="141" t="s">
        <v>9</v>
      </c>
      <c r="C6" s="108" t="s">
        <v>10</v>
      </c>
      <c r="D6" s="140" t="s">
        <v>1</v>
      </c>
      <c r="E6" s="516" t="s">
        <v>3170</v>
      </c>
      <c r="F6" s="317"/>
      <c r="G6" s="516" t="s">
        <v>3170</v>
      </c>
    </row>
    <row r="7" spans="1:8">
      <c r="A7" s="111"/>
      <c r="B7" s="142"/>
      <c r="C7" s="110"/>
      <c r="D7" s="111"/>
      <c r="E7" s="517"/>
      <c r="F7" s="111"/>
      <c r="G7" s="517"/>
    </row>
    <row r="8" spans="1:8" s="233" customFormat="1" ht="19.75" customHeight="1">
      <c r="A8" s="123">
        <v>1</v>
      </c>
      <c r="B8" s="157" t="s">
        <v>1010</v>
      </c>
      <c r="C8" s="157" t="s">
        <v>991</v>
      </c>
      <c r="D8" s="169" t="s">
        <v>1050</v>
      </c>
      <c r="E8" s="192">
        <v>0</v>
      </c>
      <c r="F8" s="171" t="s">
        <v>1051</v>
      </c>
      <c r="G8" s="170">
        <v>4332.16</v>
      </c>
    </row>
    <row r="9" spans="1:8" s="233" customFormat="1" ht="20.149999999999999" customHeight="1">
      <c r="A9" s="123">
        <v>2</v>
      </c>
      <c r="B9" s="120" t="s">
        <v>1055</v>
      </c>
      <c r="C9" s="120" t="s">
        <v>438</v>
      </c>
      <c r="D9" s="121" t="s">
        <v>1056</v>
      </c>
      <c r="E9" s="167">
        <v>705.42</v>
      </c>
      <c r="F9" s="167" t="s">
        <v>1057</v>
      </c>
      <c r="G9" s="192">
        <v>0</v>
      </c>
    </row>
    <row r="10" spans="1:8" s="233" customFormat="1" ht="20.149999999999999" customHeight="1">
      <c r="A10" s="123">
        <v>3</v>
      </c>
      <c r="B10" s="120" t="s">
        <v>1059</v>
      </c>
      <c r="C10" s="120" t="s">
        <v>1060</v>
      </c>
      <c r="D10" s="121" t="s">
        <v>1061</v>
      </c>
      <c r="E10" s="167">
        <v>397.6</v>
      </c>
      <c r="F10" s="167"/>
      <c r="G10" s="192">
        <v>0</v>
      </c>
      <c r="H10" s="233" t="s">
        <v>1001</v>
      </c>
    </row>
    <row r="11" spans="1:8" s="233" customFormat="1" ht="20.149999999999999" customHeight="1">
      <c r="A11" s="123"/>
      <c r="B11" s="120"/>
      <c r="C11" s="120"/>
      <c r="D11" s="168" t="s">
        <v>3</v>
      </c>
      <c r="E11" s="171">
        <f>SUM(E8:E10)</f>
        <v>1103.02</v>
      </c>
      <c r="F11" s="171">
        <f>SUM(F8:F10)</f>
        <v>0</v>
      </c>
      <c r="G11" s="171">
        <f>SUM(G8:G10)</f>
        <v>4332.16</v>
      </c>
    </row>
  </sheetData>
  <customSheetViews>
    <customSheetView guid="{0B6FAD62-43BD-4EC8-9980-3120FC41C2BF}" showGridLines="0" fitToPage="1" hiddenRows="1" hiddenColumns="1" topLeftCell="A2">
      <selection activeCell="E18" sqref="E18"/>
      <pageMargins left="0.7" right="0.7" top="0.75" bottom="0.75" header="0.3" footer="0.3"/>
      <pageSetup scale="83" fitToHeight="0" orientation="landscape" r:id="rId1"/>
    </customSheetView>
    <customSheetView guid="{57AB6574-63F2-40B5-BA02-4B403D8BA163}" showPageBreaks="1" showGridLines="0" fitToPage="1" printArea="1" hiddenRows="1" hiddenColumns="1" topLeftCell="A2">
      <selection activeCell="G11" sqref="G11"/>
      <pageMargins left="0.7" right="0.7" top="0.75" bottom="0.75" header="0.3" footer="0.3"/>
      <pageSetup scale="83" fitToHeight="0" orientation="landscape" r:id="rId2"/>
    </customSheetView>
  </customSheetViews>
  <mergeCells count="4">
    <mergeCell ref="B1:E1"/>
    <mergeCell ref="E6:E7"/>
    <mergeCell ref="G6:G7"/>
    <mergeCell ref="A4:G4"/>
  </mergeCells>
  <pageMargins left="0.7" right="0.7" top="0.75" bottom="0.75" header="0.3" footer="0.3"/>
  <pageSetup scale="83" fitToHeight="0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G68"/>
  <sheetViews>
    <sheetView showGridLines="0" zoomScaleNormal="100" workbookViewId="0">
      <selection activeCell="D50" sqref="D50"/>
    </sheetView>
  </sheetViews>
  <sheetFormatPr defaultRowHeight="14.5"/>
  <cols>
    <col min="2" max="2" width="35.08984375" customWidth="1"/>
    <col min="3" max="3" width="35.08984375" hidden="1" customWidth="1"/>
    <col min="4" max="4" width="57.08984375" customWidth="1"/>
    <col min="5" max="5" width="27.6328125" customWidth="1"/>
    <col min="6" max="6" width="19.08984375" hidden="1" customWidth="1"/>
    <col min="7" max="7" width="23.08984375" customWidth="1"/>
  </cols>
  <sheetData>
    <row r="1" spans="1:7">
      <c r="A1" s="134" t="s">
        <v>3142</v>
      </c>
      <c r="B1" s="104"/>
      <c r="C1" s="135"/>
      <c r="D1" s="135"/>
      <c r="E1" s="104"/>
      <c r="F1" s="104"/>
      <c r="G1" s="104"/>
    </row>
    <row r="2" spans="1:7">
      <c r="A2" s="136" t="s">
        <v>3143</v>
      </c>
      <c r="B2" s="104"/>
      <c r="C2" s="137"/>
      <c r="D2" s="137"/>
      <c r="E2" s="104"/>
      <c r="F2" s="104"/>
      <c r="G2" s="104"/>
    </row>
    <row r="3" spans="1:7">
      <c r="A3" s="486" t="s">
        <v>3171</v>
      </c>
      <c r="B3" s="487"/>
      <c r="C3" s="487"/>
      <c r="D3" s="487"/>
      <c r="E3" s="487"/>
      <c r="F3" s="487"/>
      <c r="G3" s="488"/>
    </row>
    <row r="4" spans="1:7">
      <c r="A4" s="138"/>
      <c r="B4" s="139"/>
      <c r="C4" s="106"/>
      <c r="D4" s="138"/>
      <c r="E4" s="489" t="s">
        <v>3175</v>
      </c>
      <c r="F4" s="107"/>
      <c r="G4" s="489" t="s">
        <v>3186</v>
      </c>
    </row>
    <row r="5" spans="1:7">
      <c r="A5" s="140" t="s">
        <v>4</v>
      </c>
      <c r="B5" s="141" t="s">
        <v>9</v>
      </c>
      <c r="C5" s="108" t="s">
        <v>10</v>
      </c>
      <c r="D5" s="140" t="s">
        <v>1</v>
      </c>
      <c r="E5" s="490"/>
      <c r="F5" s="109" t="s">
        <v>7</v>
      </c>
      <c r="G5" s="490"/>
    </row>
    <row r="6" spans="1:7">
      <c r="A6" s="111"/>
      <c r="B6" s="142"/>
      <c r="C6" s="110"/>
      <c r="D6" s="111"/>
      <c r="E6" s="111" t="s">
        <v>3170</v>
      </c>
      <c r="F6" s="111"/>
      <c r="G6" s="111" t="s">
        <v>3170</v>
      </c>
    </row>
    <row r="7" spans="1:7" s="50" customFormat="1" ht="15.5">
      <c r="A7" s="143">
        <v>1</v>
      </c>
      <c r="B7" s="144" t="s">
        <v>584</v>
      </c>
      <c r="C7" s="144" t="s">
        <v>585</v>
      </c>
      <c r="D7" s="145" t="s">
        <v>586</v>
      </c>
      <c r="E7" s="146">
        <v>2806.72</v>
      </c>
      <c r="F7" s="147">
        <v>44552</v>
      </c>
      <c r="G7" s="146">
        <v>0</v>
      </c>
    </row>
    <row r="8" spans="1:7" s="50" customFormat="1" ht="26">
      <c r="A8" s="143">
        <f>SUM(A7+1)</f>
        <v>2</v>
      </c>
      <c r="B8" s="148" t="s">
        <v>587</v>
      </c>
      <c r="C8" s="144" t="s">
        <v>588</v>
      </c>
      <c r="D8" s="149" t="s">
        <v>589</v>
      </c>
      <c r="E8" s="150">
        <f>15000*2</f>
        <v>30000</v>
      </c>
      <c r="F8" s="151">
        <v>44506</v>
      </c>
      <c r="G8" s="150">
        <f>15000*3</f>
        <v>45000</v>
      </c>
    </row>
    <row r="9" spans="1:7" s="50" customFormat="1" ht="15.5">
      <c r="A9" s="143">
        <f t="shared" ref="A9:A58" si="0">SUM(A8+1)</f>
        <v>3</v>
      </c>
      <c r="B9" s="148" t="s">
        <v>590</v>
      </c>
      <c r="C9" s="144" t="s">
        <v>591</v>
      </c>
      <c r="D9" s="149" t="s">
        <v>592</v>
      </c>
      <c r="E9" s="150">
        <v>11760</v>
      </c>
      <c r="F9" s="151">
        <v>44561</v>
      </c>
      <c r="G9" s="146">
        <v>0</v>
      </c>
    </row>
    <row r="10" spans="1:7" s="50" customFormat="1" ht="26">
      <c r="A10" s="143">
        <f t="shared" si="0"/>
        <v>4</v>
      </c>
      <c r="B10" s="144" t="s">
        <v>593</v>
      </c>
      <c r="C10" s="144" t="s">
        <v>594</v>
      </c>
      <c r="D10" s="145" t="s">
        <v>595</v>
      </c>
      <c r="E10" s="146">
        <v>292739.93</v>
      </c>
      <c r="F10" s="147">
        <v>44531</v>
      </c>
      <c r="G10" s="146">
        <v>0</v>
      </c>
    </row>
    <row r="11" spans="1:7" s="50" customFormat="1" ht="26">
      <c r="A11" s="143">
        <f t="shared" si="0"/>
        <v>5</v>
      </c>
      <c r="B11" s="148" t="s">
        <v>596</v>
      </c>
      <c r="C11" s="148" t="s">
        <v>597</v>
      </c>
      <c r="D11" s="149" t="s">
        <v>598</v>
      </c>
      <c r="E11" s="150">
        <f>340207*2</f>
        <v>680414</v>
      </c>
      <c r="F11" s="151">
        <v>44378</v>
      </c>
      <c r="G11" s="146">
        <v>0</v>
      </c>
    </row>
    <row r="12" spans="1:7" s="50" customFormat="1" ht="26">
      <c r="A12" s="143">
        <f t="shared" si="0"/>
        <v>6</v>
      </c>
      <c r="B12" s="148" t="s">
        <v>599</v>
      </c>
      <c r="C12" s="148" t="s">
        <v>600</v>
      </c>
      <c r="D12" s="149" t="s">
        <v>601</v>
      </c>
      <c r="E12" s="150">
        <f>2000*5</f>
        <v>10000</v>
      </c>
      <c r="F12" s="151">
        <v>44531</v>
      </c>
      <c r="G12" s="146">
        <v>0</v>
      </c>
    </row>
    <row r="13" spans="1:7" s="50" customFormat="1" ht="15.5">
      <c r="A13" s="143">
        <f t="shared" si="0"/>
        <v>7</v>
      </c>
      <c r="B13" s="148" t="s">
        <v>602</v>
      </c>
      <c r="C13" s="148" t="s">
        <v>603</v>
      </c>
      <c r="D13" s="149" t="s">
        <v>604</v>
      </c>
      <c r="E13" s="150">
        <v>26640</v>
      </c>
      <c r="F13" s="151">
        <v>44531</v>
      </c>
      <c r="G13" s="146">
        <v>0</v>
      </c>
    </row>
    <row r="14" spans="1:7" s="50" customFormat="1" ht="26">
      <c r="A14" s="143">
        <f t="shared" si="0"/>
        <v>8</v>
      </c>
      <c r="B14" s="148" t="s">
        <v>605</v>
      </c>
      <c r="C14" s="148" t="s">
        <v>606</v>
      </c>
      <c r="D14" s="149" t="s">
        <v>607</v>
      </c>
      <c r="E14" s="150">
        <v>69586.47</v>
      </c>
      <c r="F14" s="151">
        <v>44531</v>
      </c>
      <c r="G14" s="146">
        <v>0</v>
      </c>
    </row>
    <row r="15" spans="1:7" s="50" customFormat="1" ht="26">
      <c r="A15" s="143">
        <f t="shared" si="0"/>
        <v>9</v>
      </c>
      <c r="B15" s="148" t="s">
        <v>608</v>
      </c>
      <c r="C15" s="148" t="s">
        <v>609</v>
      </c>
      <c r="D15" s="149" t="s">
        <v>610</v>
      </c>
      <c r="E15" s="150">
        <v>35280</v>
      </c>
      <c r="F15" s="151">
        <v>44409</v>
      </c>
      <c r="G15" s="146">
        <v>0</v>
      </c>
    </row>
    <row r="16" spans="1:7" s="50" customFormat="1" ht="26">
      <c r="A16" s="143">
        <f t="shared" si="0"/>
        <v>10</v>
      </c>
      <c r="B16" s="148" t="s">
        <v>226</v>
      </c>
      <c r="C16" s="148" t="s">
        <v>611</v>
      </c>
      <c r="D16" s="149" t="s">
        <v>612</v>
      </c>
      <c r="E16" s="150">
        <v>0</v>
      </c>
      <c r="F16" s="151">
        <v>44501</v>
      </c>
      <c r="G16" s="150">
        <v>1009261.25</v>
      </c>
    </row>
    <row r="17" spans="1:7" s="50" customFormat="1" ht="26">
      <c r="A17" s="143">
        <f t="shared" si="0"/>
        <v>11</v>
      </c>
      <c r="B17" s="148" t="s">
        <v>226</v>
      </c>
      <c r="C17" s="148" t="s">
        <v>611</v>
      </c>
      <c r="D17" s="149" t="s">
        <v>613</v>
      </c>
      <c r="E17" s="150">
        <v>0</v>
      </c>
      <c r="F17" s="151">
        <v>44501</v>
      </c>
      <c r="G17" s="150">
        <v>288663.21999999997</v>
      </c>
    </row>
    <row r="18" spans="1:7" s="50" customFormat="1" ht="26">
      <c r="A18" s="143">
        <f t="shared" si="0"/>
        <v>12</v>
      </c>
      <c r="B18" s="148" t="s">
        <v>226</v>
      </c>
      <c r="C18" s="148" t="s">
        <v>611</v>
      </c>
      <c r="D18" s="149" t="s">
        <v>614</v>
      </c>
      <c r="E18" s="150">
        <v>0</v>
      </c>
      <c r="F18" s="151">
        <v>44501</v>
      </c>
      <c r="G18" s="150">
        <v>347.89</v>
      </c>
    </row>
    <row r="19" spans="1:7" s="50" customFormat="1" ht="26">
      <c r="A19" s="143">
        <f t="shared" si="0"/>
        <v>13</v>
      </c>
      <c r="B19" s="148" t="s">
        <v>226</v>
      </c>
      <c r="C19" s="148" t="s">
        <v>611</v>
      </c>
      <c r="D19" s="149" t="s">
        <v>615</v>
      </c>
      <c r="E19" s="150">
        <v>0</v>
      </c>
      <c r="F19" s="151">
        <v>44501</v>
      </c>
      <c r="G19" s="150">
        <v>6179.46</v>
      </c>
    </row>
    <row r="20" spans="1:7" s="50" customFormat="1" ht="26">
      <c r="A20" s="143">
        <f t="shared" si="0"/>
        <v>14</v>
      </c>
      <c r="B20" s="148" t="s">
        <v>226</v>
      </c>
      <c r="C20" s="148" t="s">
        <v>611</v>
      </c>
      <c r="D20" s="149" t="s">
        <v>616</v>
      </c>
      <c r="E20" s="150">
        <v>0</v>
      </c>
      <c r="F20" s="151">
        <v>44501</v>
      </c>
      <c r="G20" s="150">
        <v>694948.1</v>
      </c>
    </row>
    <row r="21" spans="1:7" s="50" customFormat="1" ht="26">
      <c r="A21" s="143">
        <f t="shared" si="0"/>
        <v>15</v>
      </c>
      <c r="B21" s="148" t="s">
        <v>226</v>
      </c>
      <c r="C21" s="148" t="s">
        <v>611</v>
      </c>
      <c r="D21" s="149" t="s">
        <v>617</v>
      </c>
      <c r="E21" s="150">
        <v>0</v>
      </c>
      <c r="F21" s="151">
        <v>44501</v>
      </c>
      <c r="G21" s="150">
        <v>964897.48</v>
      </c>
    </row>
    <row r="22" spans="1:7" s="50" customFormat="1" ht="26">
      <c r="A22" s="143">
        <f t="shared" si="0"/>
        <v>16</v>
      </c>
      <c r="B22" s="148" t="s">
        <v>226</v>
      </c>
      <c r="C22" s="148" t="s">
        <v>611</v>
      </c>
      <c r="D22" s="149" t="s">
        <v>618</v>
      </c>
      <c r="E22" s="150">
        <v>0</v>
      </c>
      <c r="F22" s="151">
        <v>44501</v>
      </c>
      <c r="G22" s="150">
        <v>914536.87</v>
      </c>
    </row>
    <row r="23" spans="1:7" s="50" customFormat="1" ht="26">
      <c r="A23" s="143">
        <f t="shared" si="0"/>
        <v>17</v>
      </c>
      <c r="B23" s="148" t="s">
        <v>226</v>
      </c>
      <c r="C23" s="148" t="s">
        <v>611</v>
      </c>
      <c r="D23" s="149" t="s">
        <v>619</v>
      </c>
      <c r="E23" s="150">
        <v>0</v>
      </c>
      <c r="F23" s="151">
        <v>44501</v>
      </c>
      <c r="G23" s="150">
        <v>695743.72</v>
      </c>
    </row>
    <row r="24" spans="1:7" s="50" customFormat="1" ht="26">
      <c r="A24" s="143">
        <f t="shared" si="0"/>
        <v>18</v>
      </c>
      <c r="B24" s="148" t="s">
        <v>226</v>
      </c>
      <c r="C24" s="148" t="s">
        <v>611</v>
      </c>
      <c r="D24" s="149" t="s">
        <v>620</v>
      </c>
      <c r="E24" s="150">
        <v>0</v>
      </c>
      <c r="F24" s="151">
        <v>44501</v>
      </c>
      <c r="G24" s="150">
        <v>573128.79</v>
      </c>
    </row>
    <row r="25" spans="1:7" s="50" customFormat="1" ht="26">
      <c r="A25" s="143">
        <f t="shared" si="0"/>
        <v>19</v>
      </c>
      <c r="B25" s="148" t="s">
        <v>226</v>
      </c>
      <c r="C25" s="148" t="s">
        <v>611</v>
      </c>
      <c r="D25" s="149" t="s">
        <v>621</v>
      </c>
      <c r="E25" s="150">
        <v>0</v>
      </c>
      <c r="F25" s="151">
        <v>44501</v>
      </c>
      <c r="G25" s="150">
        <v>117600.67</v>
      </c>
    </row>
    <row r="26" spans="1:7" s="50" customFormat="1" ht="26">
      <c r="A26" s="143">
        <f t="shared" si="0"/>
        <v>20</v>
      </c>
      <c r="B26" s="148" t="s">
        <v>226</v>
      </c>
      <c r="C26" s="148" t="s">
        <v>611</v>
      </c>
      <c r="D26" s="149" t="s">
        <v>622</v>
      </c>
      <c r="E26" s="150">
        <v>0</v>
      </c>
      <c r="F26" s="151">
        <v>44501</v>
      </c>
      <c r="G26" s="150">
        <v>302116.71999999997</v>
      </c>
    </row>
    <row r="27" spans="1:7" s="50" customFormat="1" ht="26">
      <c r="A27" s="143">
        <f t="shared" si="0"/>
        <v>21</v>
      </c>
      <c r="B27" s="148" t="s">
        <v>226</v>
      </c>
      <c r="C27" s="148" t="s">
        <v>611</v>
      </c>
      <c r="D27" s="149" t="s">
        <v>623</v>
      </c>
      <c r="E27" s="150">
        <v>0</v>
      </c>
      <c r="F27" s="151">
        <v>44501</v>
      </c>
      <c r="G27" s="150">
        <v>215516.56</v>
      </c>
    </row>
    <row r="28" spans="1:7" s="50" customFormat="1" ht="26">
      <c r="A28" s="143">
        <f t="shared" si="0"/>
        <v>22</v>
      </c>
      <c r="B28" s="148" t="s">
        <v>226</v>
      </c>
      <c r="C28" s="148" t="s">
        <v>611</v>
      </c>
      <c r="D28" s="149" t="s">
        <v>624</v>
      </c>
      <c r="E28" s="150">
        <v>0</v>
      </c>
      <c r="F28" s="151">
        <v>44501</v>
      </c>
      <c r="G28" s="150">
        <v>319393.91999999998</v>
      </c>
    </row>
    <row r="29" spans="1:7" s="50" customFormat="1" ht="26">
      <c r="A29" s="143">
        <f t="shared" si="0"/>
        <v>23</v>
      </c>
      <c r="B29" s="148" t="s">
        <v>226</v>
      </c>
      <c r="C29" s="148" t="s">
        <v>611</v>
      </c>
      <c r="D29" s="149" t="s">
        <v>625</v>
      </c>
      <c r="E29" s="150">
        <v>0</v>
      </c>
      <c r="F29" s="151">
        <v>44501</v>
      </c>
      <c r="G29" s="150">
        <v>254613.82</v>
      </c>
    </row>
    <row r="30" spans="1:7" s="50" customFormat="1" ht="26">
      <c r="A30" s="143">
        <f t="shared" si="0"/>
        <v>24</v>
      </c>
      <c r="B30" s="148" t="s">
        <v>226</v>
      </c>
      <c r="C30" s="148" t="s">
        <v>611</v>
      </c>
      <c r="D30" s="149" t="s">
        <v>626</v>
      </c>
      <c r="E30" s="150">
        <v>0</v>
      </c>
      <c r="F30" s="151">
        <v>44501</v>
      </c>
      <c r="G30" s="150">
        <v>165069.39000000001</v>
      </c>
    </row>
    <row r="31" spans="1:7" s="50" customFormat="1" ht="26">
      <c r="A31" s="143">
        <f t="shared" si="0"/>
        <v>25</v>
      </c>
      <c r="B31" s="148" t="s">
        <v>226</v>
      </c>
      <c r="C31" s="148" t="s">
        <v>611</v>
      </c>
      <c r="D31" s="149" t="s">
        <v>627</v>
      </c>
      <c r="E31" s="150">
        <v>0</v>
      </c>
      <c r="F31" s="151">
        <v>44501</v>
      </c>
      <c r="G31" s="150">
        <v>274612.81</v>
      </c>
    </row>
    <row r="32" spans="1:7" s="50" customFormat="1" ht="26">
      <c r="A32" s="143">
        <f t="shared" si="0"/>
        <v>26</v>
      </c>
      <c r="B32" s="148" t="s">
        <v>226</v>
      </c>
      <c r="C32" s="148" t="s">
        <v>611</v>
      </c>
      <c r="D32" s="149" t="s">
        <v>628</v>
      </c>
      <c r="E32" s="150">
        <v>0</v>
      </c>
      <c r="F32" s="151">
        <v>44501</v>
      </c>
      <c r="G32" s="150">
        <v>208926</v>
      </c>
    </row>
    <row r="33" spans="1:7" s="50" customFormat="1" ht="26">
      <c r="A33" s="143">
        <f t="shared" si="0"/>
        <v>27</v>
      </c>
      <c r="B33" s="148" t="s">
        <v>226</v>
      </c>
      <c r="C33" s="148" t="s">
        <v>611</v>
      </c>
      <c r="D33" s="149" t="s">
        <v>629</v>
      </c>
      <c r="E33" s="150">
        <v>0</v>
      </c>
      <c r="F33" s="151">
        <v>44501</v>
      </c>
      <c r="G33" s="150">
        <v>102254.28</v>
      </c>
    </row>
    <row r="34" spans="1:7" s="50" customFormat="1" ht="26">
      <c r="A34" s="143">
        <f t="shared" si="0"/>
        <v>28</v>
      </c>
      <c r="B34" s="148" t="s">
        <v>226</v>
      </c>
      <c r="C34" s="148" t="s">
        <v>611</v>
      </c>
      <c r="D34" s="149" t="s">
        <v>630</v>
      </c>
      <c r="E34" s="150">
        <v>0</v>
      </c>
      <c r="F34" s="151">
        <v>44378</v>
      </c>
      <c r="G34" s="150">
        <v>1513184.08</v>
      </c>
    </row>
    <row r="35" spans="1:7" s="50" customFormat="1" ht="26">
      <c r="A35" s="143">
        <f t="shared" si="0"/>
        <v>29</v>
      </c>
      <c r="B35" s="148" t="s">
        <v>226</v>
      </c>
      <c r="C35" s="148" t="s">
        <v>611</v>
      </c>
      <c r="D35" s="149" t="s">
        <v>631</v>
      </c>
      <c r="E35" s="150">
        <v>266725.59999999998</v>
      </c>
      <c r="F35" s="151">
        <v>44440</v>
      </c>
      <c r="G35" s="146">
        <v>0</v>
      </c>
    </row>
    <row r="36" spans="1:7" s="50" customFormat="1" ht="26">
      <c r="A36" s="143">
        <f t="shared" si="0"/>
        <v>30</v>
      </c>
      <c r="B36" s="148" t="s">
        <v>226</v>
      </c>
      <c r="C36" s="148" t="s">
        <v>611</v>
      </c>
      <c r="D36" s="149" t="s">
        <v>632</v>
      </c>
      <c r="E36" s="150">
        <v>233735.41</v>
      </c>
      <c r="F36" s="151">
        <v>44470</v>
      </c>
      <c r="G36" s="146">
        <v>0</v>
      </c>
    </row>
    <row r="37" spans="1:7" s="50" customFormat="1" ht="26">
      <c r="A37" s="143">
        <f t="shared" si="0"/>
        <v>31</v>
      </c>
      <c r="B37" s="148" t="s">
        <v>226</v>
      </c>
      <c r="C37" s="148" t="s">
        <v>611</v>
      </c>
      <c r="D37" s="149" t="s">
        <v>633</v>
      </c>
      <c r="E37" s="150">
        <v>130480</v>
      </c>
      <c r="F37" s="151">
        <v>44470</v>
      </c>
      <c r="G37" s="146">
        <v>0</v>
      </c>
    </row>
    <row r="38" spans="1:7" s="50" customFormat="1" ht="26">
      <c r="A38" s="143">
        <f t="shared" si="0"/>
        <v>32</v>
      </c>
      <c r="B38" s="148" t="s">
        <v>226</v>
      </c>
      <c r="C38" s="148" t="s">
        <v>611</v>
      </c>
      <c r="D38" s="149" t="s">
        <v>634</v>
      </c>
      <c r="E38" s="150">
        <f>15725.01+5250+2144.69+2517</f>
        <v>25636.7</v>
      </c>
      <c r="F38" s="151">
        <v>44470</v>
      </c>
      <c r="G38" s="146">
        <v>0</v>
      </c>
    </row>
    <row r="39" spans="1:7" s="50" customFormat="1" ht="15.5">
      <c r="A39" s="143">
        <f t="shared" si="0"/>
        <v>33</v>
      </c>
      <c r="B39" s="148" t="s">
        <v>226</v>
      </c>
      <c r="C39" s="148" t="s">
        <v>611</v>
      </c>
      <c r="D39" s="149" t="s">
        <v>635</v>
      </c>
      <c r="E39" s="150">
        <f>521535.24+62584.23</f>
        <v>584119.47</v>
      </c>
      <c r="F39" s="151">
        <v>44470</v>
      </c>
      <c r="G39" s="146">
        <v>0</v>
      </c>
    </row>
    <row r="40" spans="1:7" s="50" customFormat="1" ht="26">
      <c r="A40" s="143">
        <f t="shared" si="0"/>
        <v>34</v>
      </c>
      <c r="B40" s="148" t="s">
        <v>226</v>
      </c>
      <c r="C40" s="148" t="s">
        <v>611</v>
      </c>
      <c r="D40" s="149" t="s">
        <v>636</v>
      </c>
      <c r="E40" s="150">
        <v>191364.81</v>
      </c>
      <c r="F40" s="151">
        <v>44378</v>
      </c>
      <c r="G40" s="146">
        <v>0</v>
      </c>
    </row>
    <row r="41" spans="1:7" s="50" customFormat="1" ht="15.5">
      <c r="A41" s="143">
        <f t="shared" si="0"/>
        <v>35</v>
      </c>
      <c r="B41" s="148" t="s">
        <v>226</v>
      </c>
      <c r="C41" s="148" t="s">
        <v>611</v>
      </c>
      <c r="D41" s="149" t="s">
        <v>637</v>
      </c>
      <c r="E41" s="150">
        <v>1261642.8</v>
      </c>
      <c r="F41" s="151">
        <v>44378</v>
      </c>
      <c r="G41" s="146">
        <v>0</v>
      </c>
    </row>
    <row r="42" spans="1:7" s="50" customFormat="1" ht="26">
      <c r="A42" s="143">
        <f t="shared" si="0"/>
        <v>36</v>
      </c>
      <c r="B42" s="148" t="s">
        <v>226</v>
      </c>
      <c r="C42" s="148" t="s">
        <v>611</v>
      </c>
      <c r="D42" s="149" t="s">
        <v>638</v>
      </c>
      <c r="E42" s="150">
        <v>1646861.47</v>
      </c>
      <c r="F42" s="151">
        <v>44378</v>
      </c>
      <c r="G42" s="146">
        <v>0</v>
      </c>
    </row>
    <row r="43" spans="1:7" s="50" customFormat="1" ht="15.5">
      <c r="A43" s="143">
        <f t="shared" si="0"/>
        <v>37</v>
      </c>
      <c r="B43" s="144" t="s">
        <v>639</v>
      </c>
      <c r="C43" s="144" t="s">
        <v>640</v>
      </c>
      <c r="D43" s="145" t="s">
        <v>641</v>
      </c>
      <c r="E43" s="146">
        <f>72800*3</f>
        <v>218400</v>
      </c>
      <c r="F43" s="147">
        <v>44531</v>
      </c>
      <c r="G43" s="146">
        <v>0</v>
      </c>
    </row>
    <row r="44" spans="1:7" s="50" customFormat="1" ht="15.5">
      <c r="A44" s="143">
        <f t="shared" si="0"/>
        <v>38</v>
      </c>
      <c r="B44" s="148" t="s">
        <v>642</v>
      </c>
      <c r="C44" s="148" t="s">
        <v>643</v>
      </c>
      <c r="D44" s="145" t="s">
        <v>644</v>
      </c>
      <c r="E44" s="146">
        <f>30575.66*2</f>
        <v>61151.32</v>
      </c>
      <c r="F44" s="147">
        <v>44531</v>
      </c>
      <c r="G44" s="146">
        <v>0</v>
      </c>
    </row>
    <row r="45" spans="1:7" s="50" customFormat="1" ht="15.5">
      <c r="A45" s="143">
        <f t="shared" si="0"/>
        <v>39</v>
      </c>
      <c r="B45" s="148" t="s">
        <v>645</v>
      </c>
      <c r="C45" s="148" t="s">
        <v>646</v>
      </c>
      <c r="D45" s="145" t="s">
        <v>647</v>
      </c>
      <c r="E45" s="146">
        <f>11667.04</f>
        <v>11667.04</v>
      </c>
      <c r="F45" s="147">
        <v>44531</v>
      </c>
      <c r="G45" s="146">
        <v>0</v>
      </c>
    </row>
    <row r="46" spans="1:7" s="50" customFormat="1" ht="15.5">
      <c r="A46" s="143">
        <f t="shared" si="0"/>
        <v>40</v>
      </c>
      <c r="B46" s="148" t="s">
        <v>645</v>
      </c>
      <c r="C46" s="148" t="s">
        <v>646</v>
      </c>
      <c r="D46" s="145" t="s">
        <v>648</v>
      </c>
      <c r="E46" s="146">
        <v>1472.8</v>
      </c>
      <c r="F46" s="147">
        <v>44531</v>
      </c>
      <c r="G46" s="146">
        <v>0</v>
      </c>
    </row>
    <row r="47" spans="1:7" s="50" customFormat="1" ht="15.5">
      <c r="A47" s="143">
        <f t="shared" si="0"/>
        <v>41</v>
      </c>
      <c r="B47" s="148" t="s">
        <v>649</v>
      </c>
      <c r="C47" s="148" t="s">
        <v>650</v>
      </c>
      <c r="D47" s="145" t="s">
        <v>651</v>
      </c>
      <c r="E47" s="146">
        <f>1440.6*3</f>
        <v>4321.7999999999993</v>
      </c>
      <c r="F47" s="147">
        <v>44531</v>
      </c>
      <c r="G47" s="146">
        <v>0</v>
      </c>
    </row>
    <row r="48" spans="1:7" s="50" customFormat="1" ht="15.5">
      <c r="A48" s="143">
        <f t="shared" si="0"/>
        <v>42</v>
      </c>
      <c r="B48" s="148" t="s">
        <v>649</v>
      </c>
      <c r="C48" s="148" t="s">
        <v>650</v>
      </c>
      <c r="D48" s="145" t="s">
        <v>652</v>
      </c>
      <c r="E48" s="146">
        <f>5731.86*3</f>
        <v>17195.579999999998</v>
      </c>
      <c r="F48" s="147">
        <v>44531</v>
      </c>
      <c r="G48" s="146">
        <v>0</v>
      </c>
    </row>
    <row r="49" spans="1:7" s="50" customFormat="1" ht="15.5">
      <c r="A49" s="143">
        <f t="shared" si="0"/>
        <v>43</v>
      </c>
      <c r="B49" s="148" t="s">
        <v>653</v>
      </c>
      <c r="C49" s="148" t="s">
        <v>654</v>
      </c>
      <c r="D49" s="145" t="s">
        <v>3285</v>
      </c>
      <c r="E49" s="146">
        <f>18320*6</f>
        <v>109920</v>
      </c>
      <c r="F49" s="147">
        <v>44531</v>
      </c>
      <c r="G49" s="146">
        <v>0</v>
      </c>
    </row>
    <row r="50" spans="1:7" s="50" customFormat="1" ht="15.5">
      <c r="A50" s="143">
        <f t="shared" si="0"/>
        <v>44</v>
      </c>
      <c r="B50" s="148" t="s">
        <v>655</v>
      </c>
      <c r="C50" s="148" t="s">
        <v>656</v>
      </c>
      <c r="D50" s="145" t="s">
        <v>657</v>
      </c>
      <c r="E50" s="146">
        <f>80849000-G50</f>
        <v>41025915.119999997</v>
      </c>
      <c r="F50" s="147">
        <v>44012</v>
      </c>
      <c r="G50" s="146">
        <v>39823084.880000003</v>
      </c>
    </row>
    <row r="51" spans="1:7" s="50" customFormat="1" ht="15.5">
      <c r="A51" s="143">
        <f t="shared" si="0"/>
        <v>45</v>
      </c>
      <c r="B51" s="148" t="s">
        <v>658</v>
      </c>
      <c r="C51" s="148" t="s">
        <v>654</v>
      </c>
      <c r="D51" s="145" t="s">
        <v>659</v>
      </c>
      <c r="E51" s="146">
        <v>1201288</v>
      </c>
      <c r="F51" s="147"/>
      <c r="G51" s="146">
        <v>0</v>
      </c>
    </row>
    <row r="52" spans="1:7" s="50" customFormat="1" ht="15.5">
      <c r="A52" s="143">
        <f t="shared" si="0"/>
        <v>46</v>
      </c>
      <c r="B52" s="148" t="s">
        <v>660</v>
      </c>
      <c r="C52" s="148" t="s">
        <v>43</v>
      </c>
      <c r="D52" s="145" t="s">
        <v>661</v>
      </c>
      <c r="E52" s="146">
        <v>310.92</v>
      </c>
      <c r="F52" s="147">
        <v>44439</v>
      </c>
      <c r="G52" s="146">
        <v>0</v>
      </c>
    </row>
    <row r="53" spans="1:7" s="50" customFormat="1" ht="15.5">
      <c r="A53" s="143">
        <f t="shared" si="0"/>
        <v>47</v>
      </c>
      <c r="B53" s="148" t="s">
        <v>491</v>
      </c>
      <c r="C53" s="148" t="s">
        <v>492</v>
      </c>
      <c r="D53" s="145" t="s">
        <v>662</v>
      </c>
      <c r="E53" s="146">
        <v>245.95</v>
      </c>
      <c r="F53" s="147">
        <v>44503</v>
      </c>
      <c r="G53" s="146">
        <v>0</v>
      </c>
    </row>
    <row r="54" spans="1:7" s="50" customFormat="1" ht="15.5">
      <c r="A54" s="143">
        <f t="shared" si="0"/>
        <v>48</v>
      </c>
      <c r="B54" s="148" t="s">
        <v>663</v>
      </c>
      <c r="C54" s="148" t="s">
        <v>664</v>
      </c>
      <c r="D54" s="145" t="s">
        <v>665</v>
      </c>
      <c r="E54" s="146">
        <v>759.87</v>
      </c>
      <c r="F54" s="147">
        <v>44491</v>
      </c>
      <c r="G54" s="146">
        <v>0</v>
      </c>
    </row>
    <row r="55" spans="1:7" s="50" customFormat="1" ht="15.5">
      <c r="A55" s="143">
        <f t="shared" si="0"/>
        <v>49</v>
      </c>
      <c r="B55" s="148" t="s">
        <v>660</v>
      </c>
      <c r="C55" s="148" t="s">
        <v>43</v>
      </c>
      <c r="D55" s="145" t="s">
        <v>661</v>
      </c>
      <c r="E55" s="146">
        <v>2736.91</v>
      </c>
      <c r="F55" s="147">
        <v>44509</v>
      </c>
      <c r="G55" s="146">
        <v>0</v>
      </c>
    </row>
    <row r="56" spans="1:7" s="50" customFormat="1" ht="15.5">
      <c r="A56" s="143">
        <f t="shared" si="0"/>
        <v>50</v>
      </c>
      <c r="B56" s="148" t="s">
        <v>666</v>
      </c>
      <c r="C56" s="148" t="s">
        <v>667</v>
      </c>
      <c r="D56" s="145" t="s">
        <v>662</v>
      </c>
      <c r="E56" s="146">
        <v>3.05</v>
      </c>
      <c r="F56" s="147">
        <v>44529</v>
      </c>
      <c r="G56" s="146">
        <v>0</v>
      </c>
    </row>
    <row r="57" spans="1:7" s="50" customFormat="1" ht="15.5">
      <c r="A57" s="143">
        <f t="shared" si="0"/>
        <v>51</v>
      </c>
      <c r="B57" s="148" t="s">
        <v>491</v>
      </c>
      <c r="C57" s="148" t="s">
        <v>492</v>
      </c>
      <c r="D57" s="145" t="s">
        <v>662</v>
      </c>
      <c r="E57" s="146">
        <v>1022.61</v>
      </c>
      <c r="F57" s="147">
        <v>44546</v>
      </c>
      <c r="G57" s="146">
        <v>0</v>
      </c>
    </row>
    <row r="58" spans="1:7" s="100" customFormat="1" ht="15.5">
      <c r="A58" s="152">
        <f t="shared" si="0"/>
        <v>52</v>
      </c>
      <c r="B58" s="145" t="s">
        <v>655</v>
      </c>
      <c r="C58" s="145" t="s">
        <v>656</v>
      </c>
      <c r="D58" s="145" t="s">
        <v>668</v>
      </c>
      <c r="E58" s="146">
        <v>1650090.05</v>
      </c>
      <c r="F58" s="147">
        <v>44377</v>
      </c>
      <c r="G58" s="146">
        <v>0</v>
      </c>
    </row>
    <row r="59" spans="1:7" s="100" customFormat="1" ht="15.5">
      <c r="A59" s="152">
        <v>53</v>
      </c>
      <c r="B59" s="145" t="s">
        <v>2579</v>
      </c>
      <c r="C59" s="145"/>
      <c r="D59" s="145" t="s">
        <v>3181</v>
      </c>
      <c r="E59" s="146">
        <v>8643536.9000000004</v>
      </c>
      <c r="F59" s="147"/>
      <c r="G59" s="146"/>
    </row>
    <row r="60" spans="1:7" s="51" customFormat="1" ht="15">
      <c r="A60" s="153"/>
      <c r="B60" s="153"/>
      <c r="C60" s="153"/>
      <c r="D60" s="153" t="s">
        <v>231</v>
      </c>
      <c r="E60" s="154">
        <f>SUM(E7:E59)</f>
        <v>58449831.29999999</v>
      </c>
      <c r="F60" s="154"/>
      <c r="G60" s="154">
        <f>SUM(G7:G58)</f>
        <v>48489079.910000004</v>
      </c>
    </row>
    <row r="65" spans="4:7">
      <c r="D65" s="104"/>
      <c r="E65" s="104"/>
      <c r="F65" s="104"/>
      <c r="G65" s="104"/>
    </row>
    <row r="66" spans="4:7">
      <c r="D66" s="104"/>
      <c r="E66" s="104"/>
      <c r="F66" s="104"/>
      <c r="G66" s="104"/>
    </row>
    <row r="67" spans="4:7">
      <c r="D67" s="104"/>
      <c r="E67" s="104"/>
      <c r="F67" s="104"/>
      <c r="G67" s="172"/>
    </row>
    <row r="68" spans="4:7">
      <c r="D68" s="104"/>
      <c r="E68" s="104"/>
      <c r="F68" s="104"/>
      <c r="G68" s="104"/>
    </row>
  </sheetData>
  <customSheetViews>
    <customSheetView guid="{0B6FAD62-43BD-4EC8-9980-3120FC41C2BF}" showGridLines="0" fitToPage="1" hiddenColumns="1">
      <selection activeCell="D50" sqref="D50"/>
      <pageMargins left="0.7" right="0.7" top="0.75" bottom="0.75" header="0.3" footer="0.3"/>
      <pageSetup scale="80" fitToHeight="0" orientation="landscape" r:id="rId1"/>
    </customSheetView>
    <customSheetView guid="{57AB6574-63F2-40B5-BA02-4B403D8BA163}" showPageBreaks="1" showGridLines="0" fitToPage="1" printArea="1" hiddenColumns="1" topLeftCell="A43">
      <selection activeCell="D65" sqref="D65"/>
      <pageMargins left="0.7" right="0.7" top="0.75" bottom="0.75" header="0.3" footer="0.3"/>
      <pageSetup scale="80" fitToHeight="0" orientation="landscape" r:id="rId2"/>
    </customSheetView>
  </customSheetViews>
  <mergeCells count="3">
    <mergeCell ref="A3:G3"/>
    <mergeCell ref="G4:G5"/>
    <mergeCell ref="E4:E5"/>
  </mergeCells>
  <pageMargins left="0.7" right="0.7" top="0.75" bottom="0.75" header="0.3" footer="0.3"/>
  <pageSetup scale="80" fitToHeight="0" orientation="landscape" r:id="rId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6"/>
  <sheetViews>
    <sheetView showGridLines="0" zoomScaleNormal="100" workbookViewId="0">
      <selection activeCell="D12" sqref="D12"/>
    </sheetView>
  </sheetViews>
  <sheetFormatPr defaultColWidth="8.90625" defaultRowHeight="13"/>
  <cols>
    <col min="1" max="1" width="8.90625" style="104"/>
    <col min="2" max="2" width="35.08984375" style="104" customWidth="1"/>
    <col min="3" max="3" width="24.54296875" style="104" hidden="1" customWidth="1"/>
    <col min="4" max="4" width="61.36328125" style="104" customWidth="1"/>
    <col min="5" max="5" width="24.54296875" style="104" customWidth="1"/>
    <col min="6" max="6" width="16" style="104" hidden="1" customWidth="1"/>
    <col min="7" max="7" width="21.90625" style="104" customWidth="1"/>
    <col min="8" max="16384" width="8.90625" style="104"/>
  </cols>
  <sheetData>
    <row r="1" spans="1:7" ht="16.25" customHeight="1">
      <c r="A1" s="102" t="s">
        <v>2357</v>
      </c>
      <c r="C1" s="103"/>
      <c r="D1" s="103"/>
      <c r="E1" s="103"/>
    </row>
    <row r="2" spans="1:7" ht="16.25" customHeight="1">
      <c r="A2" s="105" t="s">
        <v>3120</v>
      </c>
      <c r="C2" s="103"/>
      <c r="D2" s="103"/>
      <c r="E2" s="103"/>
    </row>
    <row r="3" spans="1:7" ht="29.4" customHeight="1">
      <c r="A3" s="486" t="s">
        <v>3177</v>
      </c>
      <c r="B3" s="487"/>
      <c r="C3" s="487"/>
      <c r="D3" s="487"/>
      <c r="E3" s="487"/>
      <c r="F3" s="487"/>
      <c r="G3" s="488"/>
    </row>
    <row r="4" spans="1:7" ht="26">
      <c r="A4" s="138"/>
      <c r="B4" s="139"/>
      <c r="C4" s="106"/>
      <c r="D4" s="138"/>
      <c r="E4" s="239" t="s">
        <v>3175</v>
      </c>
      <c r="F4" s="317" t="s">
        <v>7</v>
      </c>
      <c r="G4" s="109" t="s">
        <v>3186</v>
      </c>
    </row>
    <row r="5" spans="1:7">
      <c r="A5" s="140" t="s">
        <v>4</v>
      </c>
      <c r="B5" s="141" t="s">
        <v>9</v>
      </c>
      <c r="C5" s="108" t="s">
        <v>10</v>
      </c>
      <c r="D5" s="140" t="s">
        <v>1</v>
      </c>
      <c r="E5" s="516" t="s">
        <v>3170</v>
      </c>
      <c r="F5" s="317"/>
      <c r="G5" s="516" t="s">
        <v>3170</v>
      </c>
    </row>
    <row r="6" spans="1:7">
      <c r="A6" s="111"/>
      <c r="B6" s="142"/>
      <c r="C6" s="110"/>
      <c r="D6" s="111"/>
      <c r="E6" s="517"/>
      <c r="F6" s="111"/>
      <c r="G6" s="517"/>
    </row>
    <row r="7" spans="1:7" s="233" customFormat="1" ht="20.149999999999999" customHeight="1">
      <c r="A7" s="245">
        <v>1</v>
      </c>
      <c r="B7" s="246" t="s">
        <v>132</v>
      </c>
      <c r="C7" s="246"/>
      <c r="D7" s="214" t="s">
        <v>133</v>
      </c>
      <c r="E7" s="249"/>
      <c r="F7" s="333"/>
      <c r="G7" s="192">
        <v>84000</v>
      </c>
    </row>
    <row r="8" spans="1:7" s="233" customFormat="1" ht="20.149999999999999" customHeight="1">
      <c r="A8" s="123"/>
      <c r="B8" s="120"/>
      <c r="C8" s="120"/>
      <c r="D8" s="334" t="s">
        <v>135</v>
      </c>
      <c r="E8" s="167"/>
      <c r="F8" s="167" t="s">
        <v>136</v>
      </c>
      <c r="G8" s="192">
        <v>6720</v>
      </c>
    </row>
    <row r="9" spans="1:7" s="233" customFormat="1">
      <c r="A9" s="123">
        <v>2</v>
      </c>
      <c r="B9" s="120" t="s">
        <v>3277</v>
      </c>
      <c r="C9" s="120"/>
      <c r="D9" s="214" t="s">
        <v>3278</v>
      </c>
      <c r="E9" s="167">
        <v>43660.55</v>
      </c>
      <c r="F9" s="167" t="s">
        <v>134</v>
      </c>
      <c r="G9" s="192">
        <v>0</v>
      </c>
    </row>
    <row r="10" spans="1:7" s="233" customFormat="1" ht="20.149999999999999" customHeight="1">
      <c r="A10" s="123">
        <v>3</v>
      </c>
      <c r="B10" s="120" t="s">
        <v>137</v>
      </c>
      <c r="C10" s="120"/>
      <c r="D10" s="121" t="s">
        <v>138</v>
      </c>
      <c r="E10" s="167">
        <v>2080.12</v>
      </c>
      <c r="F10" s="167" t="s">
        <v>134</v>
      </c>
      <c r="G10" s="192">
        <v>0</v>
      </c>
    </row>
    <row r="11" spans="1:7" s="233" customFormat="1" ht="36.65" customHeight="1">
      <c r="A11" s="123">
        <v>4</v>
      </c>
      <c r="B11" s="120" t="s">
        <v>139</v>
      </c>
      <c r="C11" s="120"/>
      <c r="D11" s="121" t="s">
        <v>3279</v>
      </c>
      <c r="E11" s="167">
        <v>448</v>
      </c>
      <c r="F11" s="167" t="s">
        <v>134</v>
      </c>
      <c r="G11" s="192">
        <v>0</v>
      </c>
    </row>
    <row r="12" spans="1:7" s="233" customFormat="1" ht="26">
      <c r="A12" s="123">
        <v>5</v>
      </c>
      <c r="B12" s="120" t="s">
        <v>3280</v>
      </c>
      <c r="C12" s="120"/>
      <c r="D12" s="121" t="s">
        <v>3093</v>
      </c>
      <c r="E12" s="167">
        <v>13572.82</v>
      </c>
      <c r="F12" s="167" t="s">
        <v>134</v>
      </c>
      <c r="G12" s="192">
        <v>0</v>
      </c>
    </row>
    <row r="13" spans="1:7" s="233" customFormat="1" ht="20.149999999999999" customHeight="1">
      <c r="A13" s="123"/>
      <c r="B13" s="120"/>
      <c r="C13" s="120"/>
      <c r="D13" s="168" t="s">
        <v>3</v>
      </c>
      <c r="E13" s="171">
        <f>SUM(E7:E12)</f>
        <v>59761.490000000005</v>
      </c>
      <c r="F13" s="171">
        <f>SUM(F7:F12)</f>
        <v>0</v>
      </c>
      <c r="G13" s="171">
        <f>SUM(G7:G12)</f>
        <v>90720</v>
      </c>
    </row>
    <row r="16" spans="1:7">
      <c r="C16" s="335"/>
    </row>
  </sheetData>
  <customSheetViews>
    <customSheetView guid="{0B6FAD62-43BD-4EC8-9980-3120FC41C2BF}" showGridLines="0" fitToPage="1" hiddenColumns="1">
      <selection activeCell="D12" sqref="D12"/>
      <pageMargins left="0.2" right="0.2" top="0.25" bottom="0" header="0.3" footer="0.3"/>
      <pageSetup scale="89" fitToHeight="0" orientation="landscape" r:id="rId1"/>
    </customSheetView>
    <customSheetView guid="{57AB6574-63F2-40B5-BA02-4B403D8BA163}" showPageBreaks="1" showGridLines="0" fitToPage="1" printArea="1" hiddenColumns="1">
      <selection activeCell="D18" sqref="D18"/>
      <pageMargins left="0.2" right="0.2" top="0.25" bottom="0" header="0.3" footer="0.3"/>
      <pageSetup scale="89" fitToHeight="0" orientation="landscape" r:id="rId2"/>
    </customSheetView>
  </customSheetViews>
  <mergeCells count="3">
    <mergeCell ref="E5:E6"/>
    <mergeCell ref="G5:G6"/>
    <mergeCell ref="A3:G3"/>
  </mergeCells>
  <pageMargins left="0.2" right="0.2" top="0.25" bottom="0" header="0.3" footer="0.3"/>
  <pageSetup scale="89" fitToHeight="0" orientation="landscape" r:id="rId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52"/>
  <sheetViews>
    <sheetView showGridLines="0" topLeftCell="A4" zoomScaleNormal="100" workbookViewId="0">
      <selection activeCell="D16" sqref="D16"/>
    </sheetView>
  </sheetViews>
  <sheetFormatPr defaultColWidth="8.90625" defaultRowHeight="13"/>
  <cols>
    <col min="1" max="1" width="8.90625" style="104"/>
    <col min="2" max="2" width="35.08984375" style="104" customWidth="1"/>
    <col min="3" max="3" width="24.6328125" style="104" hidden="1" customWidth="1"/>
    <col min="4" max="4" width="48.1796875" style="104" bestFit="1" customWidth="1"/>
    <col min="5" max="5" width="24.54296875" style="104" customWidth="1"/>
    <col min="6" max="6" width="17.453125" style="340" hidden="1" customWidth="1"/>
    <col min="7" max="7" width="22.81640625" style="104" customWidth="1"/>
    <col min="8" max="16384" width="8.90625" style="104"/>
  </cols>
  <sheetData>
    <row r="1" spans="1:7" ht="19.75" customHeight="1">
      <c r="A1" s="336" t="s">
        <v>3158</v>
      </c>
      <c r="B1" s="337"/>
      <c r="C1" s="337"/>
      <c r="D1" s="337"/>
      <c r="E1" s="337"/>
      <c r="F1" s="337"/>
    </row>
    <row r="2" spans="1:7" ht="19.75" customHeight="1">
      <c r="A2" s="336" t="s">
        <v>3159</v>
      </c>
      <c r="B2" s="337"/>
      <c r="C2" s="337"/>
      <c r="D2" s="337"/>
      <c r="E2" s="337"/>
      <c r="F2" s="337"/>
    </row>
    <row r="3" spans="1:7" ht="29.4" customHeight="1">
      <c r="A3" s="486" t="s">
        <v>3177</v>
      </c>
      <c r="B3" s="487"/>
      <c r="C3" s="487"/>
      <c r="D3" s="487"/>
      <c r="E3" s="487"/>
      <c r="F3" s="487"/>
      <c r="G3" s="488"/>
    </row>
    <row r="4" spans="1:7">
      <c r="A4" s="138"/>
      <c r="B4" s="139"/>
      <c r="C4" s="106"/>
      <c r="D4" s="138"/>
      <c r="E4" s="239" t="s">
        <v>3175</v>
      </c>
      <c r="F4" s="317" t="s">
        <v>7</v>
      </c>
      <c r="G4" s="109" t="s">
        <v>3186</v>
      </c>
    </row>
    <row r="5" spans="1:7">
      <c r="A5" s="140" t="s">
        <v>4</v>
      </c>
      <c r="B5" s="141" t="s">
        <v>9</v>
      </c>
      <c r="C5" s="108" t="s">
        <v>10</v>
      </c>
      <c r="D5" s="140" t="s">
        <v>1</v>
      </c>
      <c r="E5" s="516" t="s">
        <v>3170</v>
      </c>
      <c r="F5" s="317"/>
      <c r="G5" s="516" t="s">
        <v>3170</v>
      </c>
    </row>
    <row r="6" spans="1:7">
      <c r="A6" s="111"/>
      <c r="B6" s="142"/>
      <c r="C6" s="110"/>
      <c r="D6" s="111"/>
      <c r="E6" s="517"/>
      <c r="F6" s="111"/>
      <c r="G6" s="517"/>
    </row>
    <row r="7" spans="1:7" s="233" customFormat="1" ht="20.149999999999999" customHeight="1">
      <c r="A7" s="123">
        <v>1</v>
      </c>
      <c r="B7" s="157" t="s">
        <v>140</v>
      </c>
      <c r="C7" s="157"/>
      <c r="D7" s="169" t="s">
        <v>141</v>
      </c>
      <c r="E7" s="170">
        <v>2500</v>
      </c>
      <c r="F7" s="171">
        <v>44552</v>
      </c>
      <c r="G7" s="192">
        <v>0</v>
      </c>
    </row>
    <row r="8" spans="1:7" s="233" customFormat="1" ht="20.149999999999999" customHeight="1">
      <c r="A8" s="123">
        <v>4</v>
      </c>
      <c r="B8" s="157" t="s">
        <v>143</v>
      </c>
      <c r="C8" s="157"/>
      <c r="D8" s="169" t="s">
        <v>144</v>
      </c>
      <c r="E8" s="170">
        <v>482.72</v>
      </c>
      <c r="F8" s="171">
        <v>44561</v>
      </c>
      <c r="G8" s="192">
        <v>0</v>
      </c>
    </row>
    <row r="9" spans="1:7" s="233" customFormat="1" ht="20.149999999999999" customHeight="1">
      <c r="A9" s="123">
        <v>5</v>
      </c>
      <c r="B9" s="157" t="s">
        <v>145</v>
      </c>
      <c r="C9" s="157"/>
      <c r="D9" s="169" t="s">
        <v>146</v>
      </c>
      <c r="E9" s="170">
        <v>3228.3</v>
      </c>
      <c r="F9" s="171">
        <v>44546</v>
      </c>
      <c r="G9" s="192">
        <v>0</v>
      </c>
    </row>
    <row r="10" spans="1:7" s="233" customFormat="1" ht="20.149999999999999" customHeight="1">
      <c r="A10" s="123">
        <v>6</v>
      </c>
      <c r="B10" s="157" t="s">
        <v>147</v>
      </c>
      <c r="C10" s="157"/>
      <c r="D10" s="169" t="s">
        <v>148</v>
      </c>
      <c r="E10" s="170">
        <v>92635.51</v>
      </c>
      <c r="F10" s="171">
        <v>44501</v>
      </c>
      <c r="G10" s="192">
        <v>0</v>
      </c>
    </row>
    <row r="11" spans="1:7" s="233" customFormat="1" ht="20.149999999999999" customHeight="1">
      <c r="A11" s="123">
        <v>7</v>
      </c>
      <c r="B11" s="157" t="s">
        <v>147</v>
      </c>
      <c r="C11" s="157"/>
      <c r="D11" s="169" t="s">
        <v>149</v>
      </c>
      <c r="E11" s="170">
        <v>103030.48</v>
      </c>
      <c r="F11" s="171">
        <v>44531</v>
      </c>
      <c r="G11" s="192">
        <v>0</v>
      </c>
    </row>
    <row r="12" spans="1:7" s="233" customFormat="1" ht="20.149999999999999" customHeight="1">
      <c r="A12" s="123">
        <v>8</v>
      </c>
      <c r="B12" s="157" t="s">
        <v>150</v>
      </c>
      <c r="C12" s="157"/>
      <c r="D12" s="169" t="s">
        <v>151</v>
      </c>
      <c r="E12" s="170">
        <v>648.66999999999996</v>
      </c>
      <c r="F12" s="171">
        <v>44555</v>
      </c>
      <c r="G12" s="192">
        <v>0</v>
      </c>
    </row>
    <row r="13" spans="1:7" s="233" customFormat="1" ht="20.149999999999999" customHeight="1">
      <c r="A13" s="123">
        <v>9</v>
      </c>
      <c r="B13" s="157" t="s">
        <v>152</v>
      </c>
      <c r="C13" s="157"/>
      <c r="D13" s="169" t="s">
        <v>153</v>
      </c>
      <c r="E13" s="170">
        <v>129.94999999999999</v>
      </c>
      <c r="F13" s="171">
        <v>44461</v>
      </c>
      <c r="G13" s="192">
        <v>0</v>
      </c>
    </row>
    <row r="14" spans="1:7" s="233" customFormat="1" ht="20.149999999999999" customHeight="1">
      <c r="A14" s="123">
        <v>11</v>
      </c>
      <c r="B14" s="157" t="s">
        <v>154</v>
      </c>
      <c r="C14" s="157"/>
      <c r="D14" s="169" t="s">
        <v>155</v>
      </c>
      <c r="E14" s="170">
        <v>336</v>
      </c>
      <c r="F14" s="171">
        <v>44546</v>
      </c>
      <c r="G14" s="192">
        <v>0</v>
      </c>
    </row>
    <row r="15" spans="1:7" s="233" customFormat="1" ht="20.149999999999999" customHeight="1">
      <c r="A15" s="123">
        <v>12</v>
      </c>
      <c r="B15" s="157" t="s">
        <v>156</v>
      </c>
      <c r="C15" s="157"/>
      <c r="D15" s="169" t="s">
        <v>157</v>
      </c>
      <c r="E15" s="170">
        <v>389.2</v>
      </c>
      <c r="F15" s="171">
        <v>44512</v>
      </c>
      <c r="G15" s="192">
        <v>0</v>
      </c>
    </row>
    <row r="16" spans="1:7" s="233" customFormat="1" ht="20.149999999999999" customHeight="1">
      <c r="A16" s="123">
        <v>13</v>
      </c>
      <c r="B16" s="157" t="s">
        <v>158</v>
      </c>
      <c r="C16" s="157"/>
      <c r="D16" s="169" t="s">
        <v>159</v>
      </c>
      <c r="E16" s="192">
        <v>1284.1300000000001</v>
      </c>
      <c r="F16" s="171">
        <v>44202</v>
      </c>
      <c r="G16" s="170">
        <v>0</v>
      </c>
    </row>
    <row r="17" spans="1:7" s="233" customFormat="1" ht="20.149999999999999" customHeight="1">
      <c r="A17" s="123">
        <v>15</v>
      </c>
      <c r="B17" s="157" t="s">
        <v>161</v>
      </c>
      <c r="C17" s="157"/>
      <c r="D17" s="169" t="s">
        <v>162</v>
      </c>
      <c r="E17" s="192">
        <v>0</v>
      </c>
      <c r="F17" s="171" t="s">
        <v>119</v>
      </c>
      <c r="G17" s="170">
        <v>128556.32</v>
      </c>
    </row>
    <row r="18" spans="1:7" s="233" customFormat="1" ht="20.149999999999999" customHeight="1">
      <c r="A18" s="123">
        <v>16</v>
      </c>
      <c r="B18" s="157" t="s">
        <v>163</v>
      </c>
      <c r="C18" s="157"/>
      <c r="D18" s="169" t="s">
        <v>164</v>
      </c>
      <c r="E18" s="170">
        <v>293.89999999999998</v>
      </c>
      <c r="F18" s="171">
        <v>44550</v>
      </c>
      <c r="G18" s="192">
        <v>0</v>
      </c>
    </row>
    <row r="19" spans="1:7" s="233" customFormat="1" ht="20.149999999999999" customHeight="1">
      <c r="A19" s="123">
        <v>17</v>
      </c>
      <c r="B19" s="157" t="s">
        <v>165</v>
      </c>
      <c r="C19" s="157"/>
      <c r="D19" s="169" t="s">
        <v>166</v>
      </c>
      <c r="E19" s="170">
        <v>650</v>
      </c>
      <c r="F19" s="171">
        <v>44542</v>
      </c>
      <c r="G19" s="192">
        <v>0</v>
      </c>
    </row>
    <row r="20" spans="1:7" s="233" customFormat="1" ht="20.149999999999999" customHeight="1">
      <c r="A20" s="123">
        <v>18</v>
      </c>
      <c r="B20" s="157" t="s">
        <v>167</v>
      </c>
      <c r="C20" s="157"/>
      <c r="D20" s="169" t="s">
        <v>168</v>
      </c>
      <c r="E20" s="170">
        <v>1684</v>
      </c>
      <c r="F20" s="171">
        <v>44545</v>
      </c>
      <c r="G20" s="192">
        <v>0</v>
      </c>
    </row>
    <row r="21" spans="1:7" s="233" customFormat="1" ht="20.149999999999999" customHeight="1">
      <c r="A21" s="123">
        <v>19</v>
      </c>
      <c r="B21" s="157" t="s">
        <v>169</v>
      </c>
      <c r="C21" s="157"/>
      <c r="D21" s="169" t="s">
        <v>170</v>
      </c>
      <c r="E21" s="170">
        <v>542.38</v>
      </c>
      <c r="F21" s="171">
        <v>44560</v>
      </c>
      <c r="G21" s="192">
        <v>0</v>
      </c>
    </row>
    <row r="22" spans="1:7" s="233" customFormat="1">
      <c r="A22" s="123">
        <v>20</v>
      </c>
      <c r="B22" s="157" t="s">
        <v>171</v>
      </c>
      <c r="C22" s="157"/>
      <c r="D22" s="169" t="s">
        <v>172</v>
      </c>
      <c r="E22" s="170">
        <v>9633.1200000000008</v>
      </c>
      <c r="F22" s="171">
        <v>44525</v>
      </c>
      <c r="G22" s="192">
        <v>0</v>
      </c>
    </row>
    <row r="23" spans="1:7" s="233" customFormat="1">
      <c r="A23" s="123">
        <v>21</v>
      </c>
      <c r="B23" s="157" t="s">
        <v>173</v>
      </c>
      <c r="C23" s="157"/>
      <c r="D23" s="169" t="s">
        <v>174</v>
      </c>
      <c r="E23" s="170">
        <v>8104.57</v>
      </c>
      <c r="F23" s="171">
        <v>44560</v>
      </c>
      <c r="G23" s="192">
        <v>0</v>
      </c>
    </row>
    <row r="24" spans="1:7" s="233" customFormat="1">
      <c r="A24" s="123">
        <v>23</v>
      </c>
      <c r="B24" s="157" t="s">
        <v>175</v>
      </c>
      <c r="C24" s="157"/>
      <c r="D24" s="169" t="s">
        <v>160</v>
      </c>
      <c r="E24" s="170">
        <v>387.45</v>
      </c>
      <c r="F24" s="171">
        <v>44527</v>
      </c>
      <c r="G24" s="192">
        <v>0</v>
      </c>
    </row>
    <row r="25" spans="1:7" s="233" customFormat="1">
      <c r="A25" s="123">
        <v>24</v>
      </c>
      <c r="B25" s="157" t="s">
        <v>176</v>
      </c>
      <c r="C25" s="157"/>
      <c r="D25" s="169" t="s">
        <v>177</v>
      </c>
      <c r="E25" s="170">
        <v>288.75</v>
      </c>
      <c r="F25" s="171">
        <v>44534</v>
      </c>
      <c r="G25" s="192">
        <v>0</v>
      </c>
    </row>
    <row r="26" spans="1:7" s="233" customFormat="1">
      <c r="A26" s="123">
        <v>25</v>
      </c>
      <c r="B26" s="157" t="s">
        <v>178</v>
      </c>
      <c r="C26" s="157"/>
      <c r="D26" s="169" t="s">
        <v>179</v>
      </c>
      <c r="E26" s="170">
        <v>959.91</v>
      </c>
      <c r="F26" s="171">
        <v>44552</v>
      </c>
      <c r="G26" s="192">
        <v>0</v>
      </c>
    </row>
    <row r="27" spans="1:7" s="233" customFormat="1">
      <c r="A27" s="123">
        <v>27</v>
      </c>
      <c r="B27" s="157" t="s">
        <v>180</v>
      </c>
      <c r="C27" s="157"/>
      <c r="D27" s="169" t="s">
        <v>181</v>
      </c>
      <c r="E27" s="170">
        <v>3604.32</v>
      </c>
      <c r="F27" s="171">
        <v>44546</v>
      </c>
      <c r="G27" s="192">
        <v>0</v>
      </c>
    </row>
    <row r="28" spans="1:7" s="233" customFormat="1">
      <c r="A28" s="123">
        <v>28</v>
      </c>
      <c r="B28" s="157" t="s">
        <v>182</v>
      </c>
      <c r="C28" s="157"/>
      <c r="D28" s="169" t="s">
        <v>183</v>
      </c>
      <c r="E28" s="170">
        <v>538.65</v>
      </c>
      <c r="F28" s="171">
        <v>44525</v>
      </c>
      <c r="G28" s="192">
        <v>0</v>
      </c>
    </row>
    <row r="29" spans="1:7" s="233" customFormat="1">
      <c r="A29" s="123">
        <v>29</v>
      </c>
      <c r="B29" s="157" t="s">
        <v>184</v>
      </c>
      <c r="C29" s="157"/>
      <c r="D29" s="169" t="s">
        <v>185</v>
      </c>
      <c r="E29" s="170">
        <v>920</v>
      </c>
      <c r="F29" s="171">
        <v>44556</v>
      </c>
      <c r="G29" s="192">
        <v>0</v>
      </c>
    </row>
    <row r="30" spans="1:7" s="233" customFormat="1">
      <c r="A30" s="123">
        <v>30</v>
      </c>
      <c r="B30" s="157" t="s">
        <v>186</v>
      </c>
      <c r="C30" s="157"/>
      <c r="D30" s="169" t="s">
        <v>187</v>
      </c>
      <c r="E30" s="170">
        <v>1090.52</v>
      </c>
      <c r="F30" s="171">
        <v>44552</v>
      </c>
      <c r="G30" s="192">
        <v>0</v>
      </c>
    </row>
    <row r="31" spans="1:7" s="233" customFormat="1">
      <c r="A31" s="123">
        <v>31</v>
      </c>
      <c r="B31" s="157" t="s">
        <v>188</v>
      </c>
      <c r="C31" s="157"/>
      <c r="D31" s="169" t="s">
        <v>189</v>
      </c>
      <c r="E31" s="197">
        <v>0</v>
      </c>
      <c r="F31" s="171" t="s">
        <v>119</v>
      </c>
      <c r="G31" s="170">
        <v>320000</v>
      </c>
    </row>
    <row r="32" spans="1:7" s="233" customFormat="1">
      <c r="A32" s="123">
        <v>32</v>
      </c>
      <c r="B32" s="157" t="s">
        <v>190</v>
      </c>
      <c r="C32" s="157"/>
      <c r="D32" s="169" t="s">
        <v>191</v>
      </c>
      <c r="E32" s="170">
        <v>157.46</v>
      </c>
      <c r="F32" s="171">
        <v>44560</v>
      </c>
      <c r="G32" s="192">
        <v>0</v>
      </c>
    </row>
    <row r="33" spans="1:7" s="233" customFormat="1">
      <c r="A33" s="123">
        <v>34</v>
      </c>
      <c r="B33" s="157" t="s">
        <v>192</v>
      </c>
      <c r="C33" s="157"/>
      <c r="D33" s="169" t="s">
        <v>193</v>
      </c>
      <c r="E33" s="170">
        <v>443.97</v>
      </c>
      <c r="F33" s="171">
        <v>44560</v>
      </c>
      <c r="G33" s="192">
        <v>0</v>
      </c>
    </row>
    <row r="34" spans="1:7" s="233" customFormat="1">
      <c r="A34" s="123">
        <v>36</v>
      </c>
      <c r="B34" s="157" t="s">
        <v>194</v>
      </c>
      <c r="C34" s="157"/>
      <c r="D34" s="169" t="s">
        <v>195</v>
      </c>
      <c r="E34" s="170">
        <v>3872.68</v>
      </c>
      <c r="F34" s="171">
        <v>44515</v>
      </c>
      <c r="G34" s="192">
        <v>0</v>
      </c>
    </row>
    <row r="35" spans="1:7" s="233" customFormat="1">
      <c r="A35" s="123">
        <v>38</v>
      </c>
      <c r="B35" s="157" t="s">
        <v>196</v>
      </c>
      <c r="C35" s="157"/>
      <c r="D35" s="169" t="s">
        <v>197</v>
      </c>
      <c r="E35" s="170">
        <v>3250</v>
      </c>
      <c r="F35" s="171" t="s">
        <v>198</v>
      </c>
      <c r="G35" s="192">
        <v>0</v>
      </c>
    </row>
    <row r="36" spans="1:7" s="233" customFormat="1">
      <c r="A36" s="123">
        <v>39</v>
      </c>
      <c r="B36" s="157" t="s">
        <v>199</v>
      </c>
      <c r="C36" s="157"/>
      <c r="D36" s="169" t="s">
        <v>200</v>
      </c>
      <c r="E36" s="170">
        <v>470.4</v>
      </c>
      <c r="F36" s="171">
        <v>44558</v>
      </c>
      <c r="G36" s="192">
        <v>0</v>
      </c>
    </row>
    <row r="37" spans="1:7" s="233" customFormat="1">
      <c r="A37" s="123">
        <v>40</v>
      </c>
      <c r="B37" s="157" t="s">
        <v>201</v>
      </c>
      <c r="C37" s="157"/>
      <c r="D37" s="169" t="s">
        <v>202</v>
      </c>
      <c r="E37" s="170">
        <v>3850</v>
      </c>
      <c r="F37" s="171">
        <v>44525</v>
      </c>
      <c r="G37" s="192">
        <v>0</v>
      </c>
    </row>
    <row r="38" spans="1:7" s="233" customFormat="1">
      <c r="A38" s="123">
        <v>41</v>
      </c>
      <c r="B38" s="157" t="s">
        <v>203</v>
      </c>
      <c r="C38" s="157"/>
      <c r="D38" s="169" t="s">
        <v>204</v>
      </c>
      <c r="E38" s="197">
        <v>0</v>
      </c>
      <c r="F38" s="171">
        <v>44223</v>
      </c>
      <c r="G38" s="170">
        <v>13710</v>
      </c>
    </row>
    <row r="39" spans="1:7" s="233" customFormat="1">
      <c r="A39" s="123">
        <v>42</v>
      </c>
      <c r="B39" s="157" t="s">
        <v>205</v>
      </c>
      <c r="C39" s="157"/>
      <c r="D39" s="169" t="s">
        <v>206</v>
      </c>
      <c r="E39" s="170">
        <v>22274.560000000001</v>
      </c>
      <c r="F39" s="171">
        <v>44545</v>
      </c>
      <c r="G39" s="192">
        <v>0</v>
      </c>
    </row>
    <row r="40" spans="1:7" s="233" customFormat="1">
      <c r="A40" s="123">
        <v>43</v>
      </c>
      <c r="B40" s="157" t="s">
        <v>207</v>
      </c>
      <c r="C40" s="157"/>
      <c r="D40" s="169" t="s">
        <v>208</v>
      </c>
      <c r="E40" s="170">
        <v>1615.6</v>
      </c>
      <c r="F40" s="171">
        <v>44502</v>
      </c>
      <c r="G40" s="192">
        <v>0</v>
      </c>
    </row>
    <row r="41" spans="1:7" s="233" customFormat="1">
      <c r="A41" s="123">
        <v>44</v>
      </c>
      <c r="B41" s="157" t="s">
        <v>209</v>
      </c>
      <c r="C41" s="157"/>
      <c r="D41" s="169" t="s">
        <v>210</v>
      </c>
      <c r="E41" s="170">
        <v>1344</v>
      </c>
      <c r="F41" s="171">
        <v>44546</v>
      </c>
      <c r="G41" s="192">
        <v>0</v>
      </c>
    </row>
    <row r="42" spans="1:7" s="233" customFormat="1">
      <c r="A42" s="123">
        <v>45</v>
      </c>
      <c r="B42" s="157" t="s">
        <v>211</v>
      </c>
      <c r="C42" s="157"/>
      <c r="D42" s="169" t="s">
        <v>212</v>
      </c>
      <c r="E42" s="170">
        <v>5361.03</v>
      </c>
      <c r="F42" s="171">
        <v>44540</v>
      </c>
      <c r="G42" s="192">
        <v>0</v>
      </c>
    </row>
    <row r="43" spans="1:7" s="233" customFormat="1">
      <c r="A43" s="123">
        <v>46</v>
      </c>
      <c r="B43" s="157" t="s">
        <v>213</v>
      </c>
      <c r="C43" s="157"/>
      <c r="D43" s="169" t="s">
        <v>214</v>
      </c>
      <c r="E43" s="170">
        <v>1335.4</v>
      </c>
      <c r="F43" s="171">
        <v>44554</v>
      </c>
      <c r="G43" s="192">
        <v>0</v>
      </c>
    </row>
    <row r="44" spans="1:7" s="233" customFormat="1">
      <c r="A44" s="123">
        <v>47</v>
      </c>
      <c r="B44" s="157" t="s">
        <v>215</v>
      </c>
      <c r="C44" s="157"/>
      <c r="D44" s="169" t="s">
        <v>216</v>
      </c>
      <c r="E44" s="170">
        <v>26515</v>
      </c>
      <c r="F44" s="171">
        <v>44548</v>
      </c>
      <c r="G44" s="192">
        <v>0</v>
      </c>
    </row>
    <row r="45" spans="1:7" s="233" customFormat="1">
      <c r="A45" s="123">
        <v>48</v>
      </c>
      <c r="B45" s="157" t="s">
        <v>217</v>
      </c>
      <c r="C45" s="157"/>
      <c r="D45" s="169" t="s">
        <v>218</v>
      </c>
      <c r="E45" s="192">
        <v>0</v>
      </c>
      <c r="F45" s="171" t="s">
        <v>219</v>
      </c>
      <c r="G45" s="170">
        <v>22490.53</v>
      </c>
    </row>
    <row r="46" spans="1:7" s="233" customFormat="1">
      <c r="A46" s="123">
        <v>49</v>
      </c>
      <c r="B46" s="157" t="s">
        <v>220</v>
      </c>
      <c r="C46" s="157"/>
      <c r="D46" s="169" t="s">
        <v>218</v>
      </c>
      <c r="E46" s="192">
        <v>0</v>
      </c>
      <c r="F46" s="171" t="s">
        <v>219</v>
      </c>
      <c r="G46" s="170">
        <v>39974.35</v>
      </c>
    </row>
    <row r="47" spans="1:7" s="233" customFormat="1">
      <c r="A47" s="123">
        <v>50</v>
      </c>
      <c r="B47" s="157" t="s">
        <v>221</v>
      </c>
      <c r="C47" s="157"/>
      <c r="D47" s="169" t="s">
        <v>222</v>
      </c>
      <c r="E47" s="170">
        <v>1094616.76</v>
      </c>
      <c r="F47" s="171" t="s">
        <v>223</v>
      </c>
      <c r="G47" s="192">
        <v>0</v>
      </c>
    </row>
    <row r="48" spans="1:7" s="233" customFormat="1">
      <c r="A48" s="123">
        <v>52</v>
      </c>
      <c r="B48" s="157" t="s">
        <v>224</v>
      </c>
      <c r="C48" s="157"/>
      <c r="D48" s="169" t="s">
        <v>174</v>
      </c>
      <c r="E48" s="170">
        <v>406752.17</v>
      </c>
      <c r="F48" s="171" t="s">
        <v>225</v>
      </c>
      <c r="G48" s="192">
        <v>0</v>
      </c>
    </row>
    <row r="49" spans="1:7" s="233" customFormat="1">
      <c r="A49" s="123">
        <v>54</v>
      </c>
      <c r="B49" s="157" t="s">
        <v>226</v>
      </c>
      <c r="C49" s="157"/>
      <c r="D49" s="169" t="s">
        <v>227</v>
      </c>
      <c r="E49" s="192">
        <v>0</v>
      </c>
      <c r="F49" s="171" t="s">
        <v>219</v>
      </c>
      <c r="G49" s="170">
        <v>739489.88</v>
      </c>
    </row>
    <row r="50" spans="1:7" s="233" customFormat="1">
      <c r="A50" s="123">
        <v>55</v>
      </c>
      <c r="B50" s="157" t="s">
        <v>226</v>
      </c>
      <c r="C50" s="157"/>
      <c r="D50" s="169" t="s">
        <v>227</v>
      </c>
      <c r="E50" s="170">
        <v>907517.67</v>
      </c>
      <c r="F50" s="171" t="s">
        <v>228</v>
      </c>
      <c r="G50" s="192">
        <v>0</v>
      </c>
    </row>
    <row r="51" spans="1:7" s="233" customFormat="1">
      <c r="A51" s="123">
        <v>56</v>
      </c>
      <c r="B51" s="157" t="s">
        <v>229</v>
      </c>
      <c r="C51" s="157"/>
      <c r="D51" s="169" t="s">
        <v>230</v>
      </c>
      <c r="E51" s="197">
        <v>0</v>
      </c>
      <c r="F51" s="171" t="s">
        <v>219</v>
      </c>
      <c r="G51" s="170">
        <v>11873.88</v>
      </c>
    </row>
    <row r="52" spans="1:7" s="276" customFormat="1">
      <c r="A52" s="260"/>
      <c r="B52" s="338"/>
      <c r="C52" s="338"/>
      <c r="D52" s="339" t="s">
        <v>231</v>
      </c>
      <c r="E52" s="287">
        <f>SUM(E7:E51)</f>
        <v>2712739.23</v>
      </c>
      <c r="F52" s="287">
        <f t="shared" ref="F52:G52" si="0">SUM(F7:F51)</f>
        <v>1558217</v>
      </c>
      <c r="G52" s="287">
        <f t="shared" si="0"/>
        <v>1276094.96</v>
      </c>
    </row>
  </sheetData>
  <customSheetViews>
    <customSheetView guid="{0B6FAD62-43BD-4EC8-9980-3120FC41C2BF}" showGridLines="0" fitToPage="1" hiddenColumns="1" topLeftCell="A4">
      <selection activeCell="D16" sqref="D16"/>
      <pageMargins left="0.7" right="0.7" top="0.75" bottom="0.75" header="0.3" footer="0.3"/>
      <pageSetup scale="87" fitToHeight="0" orientation="landscape" r:id="rId1"/>
    </customSheetView>
    <customSheetView guid="{57AB6574-63F2-40B5-BA02-4B403D8BA163}" showPageBreaks="1" showGridLines="0" fitToPage="1" printArea="1" hiddenColumns="1" topLeftCell="A4">
      <selection activeCell="E46" sqref="E46"/>
      <pageMargins left="0.7" right="0.7" top="0.75" bottom="0.75" header="0.3" footer="0.3"/>
      <pageSetup scale="87" fitToHeight="0" orientation="landscape" r:id="rId2"/>
    </customSheetView>
  </customSheetViews>
  <mergeCells count="3">
    <mergeCell ref="E5:E6"/>
    <mergeCell ref="G5:G6"/>
    <mergeCell ref="A3:G3"/>
  </mergeCells>
  <pageMargins left="0.7" right="0.7" top="0.75" bottom="0.75" header="0.3" footer="0.3"/>
  <pageSetup scale="87" fitToHeight="0" orientation="landscape" r:id="rId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2"/>
  <sheetViews>
    <sheetView showGridLines="0" topLeftCell="A2" zoomScaleNormal="100" workbookViewId="0">
      <selection activeCell="D16" sqref="D16"/>
    </sheetView>
  </sheetViews>
  <sheetFormatPr defaultColWidth="8.90625" defaultRowHeight="13"/>
  <cols>
    <col min="1" max="1" width="8.90625" style="104"/>
    <col min="2" max="2" width="35.08984375" style="104" customWidth="1"/>
    <col min="3" max="3" width="35.08984375" style="104" hidden="1" customWidth="1"/>
    <col min="4" max="4" width="57.08984375" style="104" customWidth="1"/>
    <col min="5" max="5" width="24.54296875" style="104" customWidth="1"/>
    <col min="6" max="6" width="19.453125" style="104" hidden="1" customWidth="1"/>
    <col min="7" max="7" width="21.54296875" style="104" customWidth="1"/>
    <col min="8" max="16384" width="8.90625" style="104"/>
  </cols>
  <sheetData>
    <row r="1" spans="1:7" hidden="1">
      <c r="A1" s="507" t="s">
        <v>5</v>
      </c>
      <c r="B1" s="507"/>
      <c r="C1" s="507"/>
      <c r="D1" s="507"/>
      <c r="E1" s="507"/>
    </row>
    <row r="2" spans="1:7">
      <c r="A2" s="102" t="s">
        <v>2357</v>
      </c>
      <c r="C2" s="102"/>
      <c r="D2" s="103"/>
      <c r="E2" s="103"/>
      <c r="F2" s="103"/>
    </row>
    <row r="3" spans="1:7">
      <c r="A3" s="105" t="s">
        <v>3121</v>
      </c>
      <c r="C3" s="105"/>
      <c r="D3" s="103"/>
      <c r="E3" s="103"/>
      <c r="F3" s="103"/>
    </row>
    <row r="4" spans="1:7">
      <c r="A4" s="486" t="s">
        <v>3177</v>
      </c>
      <c r="B4" s="487"/>
      <c r="C4" s="487"/>
      <c r="D4" s="487"/>
      <c r="E4" s="487"/>
      <c r="F4" s="487"/>
      <c r="G4" s="488"/>
    </row>
    <row r="5" spans="1:7">
      <c r="A5" s="491" t="s">
        <v>4</v>
      </c>
      <c r="B5" s="491" t="s">
        <v>9</v>
      </c>
      <c r="C5" s="106"/>
      <c r="D5" s="491" t="s">
        <v>1</v>
      </c>
      <c r="E5" s="239" t="s">
        <v>3175</v>
      </c>
      <c r="F5" s="317" t="s">
        <v>7</v>
      </c>
      <c r="G5" s="109" t="s">
        <v>3186</v>
      </c>
    </row>
    <row r="6" spans="1:7">
      <c r="A6" s="492"/>
      <c r="B6" s="492"/>
      <c r="C6" s="108" t="s">
        <v>10</v>
      </c>
      <c r="D6" s="492"/>
      <c r="E6" s="516" t="s">
        <v>3170</v>
      </c>
      <c r="F6" s="317"/>
      <c r="G6" s="516" t="s">
        <v>3170</v>
      </c>
    </row>
    <row r="7" spans="1:7" s="233" customFormat="1" ht="11.4" customHeight="1">
      <c r="A7" s="493"/>
      <c r="B7" s="493"/>
      <c r="C7" s="110"/>
      <c r="D7" s="493"/>
      <c r="E7" s="517"/>
      <c r="F7" s="111"/>
      <c r="G7" s="517"/>
    </row>
    <row r="8" spans="1:7" s="233" customFormat="1">
      <c r="A8" s="123">
        <v>1</v>
      </c>
      <c r="B8" s="157" t="s">
        <v>526</v>
      </c>
      <c r="C8" s="157" t="s">
        <v>527</v>
      </c>
      <c r="D8" s="169" t="s">
        <v>853</v>
      </c>
      <c r="E8" s="170">
        <v>14000</v>
      </c>
      <c r="F8" s="171">
        <v>44551</v>
      </c>
      <c r="G8" s="192">
        <v>0</v>
      </c>
    </row>
    <row r="9" spans="1:7" s="233" customFormat="1">
      <c r="A9" s="123">
        <v>2</v>
      </c>
      <c r="B9" s="120" t="s">
        <v>528</v>
      </c>
      <c r="C9" s="120" t="s">
        <v>529</v>
      </c>
      <c r="D9" s="121" t="s">
        <v>854</v>
      </c>
      <c r="E9" s="192">
        <v>0</v>
      </c>
      <c r="F9" s="188">
        <v>44049</v>
      </c>
      <c r="G9" s="167">
        <v>931.82</v>
      </c>
    </row>
    <row r="10" spans="1:7" s="233" customFormat="1">
      <c r="A10" s="123">
        <v>3</v>
      </c>
      <c r="B10" s="120" t="s">
        <v>530</v>
      </c>
      <c r="C10" s="120" t="s">
        <v>531</v>
      </c>
      <c r="D10" s="121" t="s">
        <v>855</v>
      </c>
      <c r="E10" s="167">
        <v>15089.03</v>
      </c>
      <c r="F10" s="167" t="s">
        <v>532</v>
      </c>
      <c r="G10" s="192">
        <v>0</v>
      </c>
    </row>
    <row r="11" spans="1:7" s="233" customFormat="1">
      <c r="A11" s="123">
        <v>4</v>
      </c>
      <c r="B11" s="120" t="s">
        <v>380</v>
      </c>
      <c r="C11" s="120" t="s">
        <v>56</v>
      </c>
      <c r="D11" s="121" t="s">
        <v>856</v>
      </c>
      <c r="E11" s="192">
        <v>0</v>
      </c>
      <c r="F11" s="167" t="s">
        <v>857</v>
      </c>
      <c r="G11" s="167">
        <v>404.03</v>
      </c>
    </row>
    <row r="12" spans="1:7" s="233" customFormat="1" ht="26">
      <c r="A12" s="123">
        <v>5</v>
      </c>
      <c r="B12" s="120" t="s">
        <v>533</v>
      </c>
      <c r="C12" s="120" t="s">
        <v>534</v>
      </c>
      <c r="D12" s="121" t="s">
        <v>858</v>
      </c>
      <c r="E12" s="192">
        <v>0</v>
      </c>
      <c r="F12" s="167">
        <v>43910</v>
      </c>
      <c r="G12" s="167">
        <v>2441.56</v>
      </c>
    </row>
    <row r="13" spans="1:7" s="233" customFormat="1">
      <c r="A13" s="123">
        <v>6</v>
      </c>
      <c r="B13" s="120" t="s">
        <v>535</v>
      </c>
      <c r="C13" s="120" t="s">
        <v>536</v>
      </c>
      <c r="D13" s="121" t="s">
        <v>859</v>
      </c>
      <c r="E13" s="192">
        <v>0</v>
      </c>
      <c r="F13" s="167" t="s">
        <v>537</v>
      </c>
      <c r="G13" s="167">
        <v>24715.08</v>
      </c>
    </row>
    <row r="14" spans="1:7" s="233" customFormat="1">
      <c r="A14" s="123">
        <v>7</v>
      </c>
      <c r="B14" s="120" t="s">
        <v>538</v>
      </c>
      <c r="C14" s="120" t="s">
        <v>465</v>
      </c>
      <c r="D14" s="269" t="s">
        <v>860</v>
      </c>
      <c r="E14" s="192">
        <v>823.2</v>
      </c>
      <c r="F14" s="167">
        <v>44420</v>
      </c>
      <c r="G14" s="192">
        <v>0</v>
      </c>
    </row>
    <row r="15" spans="1:7" s="233" customFormat="1">
      <c r="A15" s="123">
        <v>8</v>
      </c>
      <c r="B15" s="123" t="s">
        <v>539</v>
      </c>
      <c r="C15" s="123" t="s">
        <v>540</v>
      </c>
      <c r="D15" s="123" t="s">
        <v>541</v>
      </c>
      <c r="E15" s="192">
        <v>2106</v>
      </c>
      <c r="F15" s="192">
        <v>44534</v>
      </c>
      <c r="G15" s="192">
        <v>0</v>
      </c>
    </row>
    <row r="16" spans="1:7" s="233" customFormat="1">
      <c r="A16" s="123">
        <v>9</v>
      </c>
      <c r="B16" s="123" t="s">
        <v>542</v>
      </c>
      <c r="C16" s="123" t="s">
        <v>543</v>
      </c>
      <c r="D16" s="123" t="s">
        <v>544</v>
      </c>
      <c r="E16" s="192">
        <v>0</v>
      </c>
      <c r="F16" s="192" t="s">
        <v>545</v>
      </c>
      <c r="G16" s="167">
        <v>1373.12</v>
      </c>
    </row>
    <row r="17" spans="1:7" s="233" customFormat="1">
      <c r="A17" s="123">
        <v>10</v>
      </c>
      <c r="B17" s="123" t="s">
        <v>546</v>
      </c>
      <c r="C17" s="123" t="s">
        <v>547</v>
      </c>
      <c r="D17" s="123" t="s">
        <v>861</v>
      </c>
      <c r="E17" s="192">
        <v>753.02</v>
      </c>
      <c r="F17" s="192">
        <v>44538</v>
      </c>
      <c r="G17" s="192">
        <v>0</v>
      </c>
    </row>
    <row r="18" spans="1:7" s="233" customFormat="1">
      <c r="A18" s="123">
        <v>11</v>
      </c>
      <c r="B18" s="123" t="s">
        <v>548</v>
      </c>
      <c r="C18" s="123" t="s">
        <v>109</v>
      </c>
      <c r="D18" s="123" t="s">
        <v>862</v>
      </c>
      <c r="E18" s="192">
        <v>2242.9899999999998</v>
      </c>
      <c r="F18" s="192">
        <v>44481</v>
      </c>
      <c r="G18" s="192">
        <v>0</v>
      </c>
    </row>
    <row r="19" spans="1:7" s="233" customFormat="1">
      <c r="A19" s="123">
        <v>12</v>
      </c>
      <c r="B19" s="123" t="s">
        <v>549</v>
      </c>
      <c r="C19" s="123" t="s">
        <v>550</v>
      </c>
      <c r="D19" s="123" t="s">
        <v>551</v>
      </c>
      <c r="E19" s="192">
        <v>32000</v>
      </c>
      <c r="F19" s="192" t="s">
        <v>552</v>
      </c>
      <c r="G19" s="192">
        <v>0</v>
      </c>
    </row>
    <row r="20" spans="1:7" s="233" customFormat="1">
      <c r="A20" s="123">
        <v>13</v>
      </c>
      <c r="B20" s="123" t="s">
        <v>553</v>
      </c>
      <c r="C20" s="123" t="s">
        <v>554</v>
      </c>
      <c r="D20" s="123" t="s">
        <v>555</v>
      </c>
      <c r="E20" s="192">
        <v>2744</v>
      </c>
      <c r="F20" s="192" t="s">
        <v>556</v>
      </c>
      <c r="G20" s="192">
        <v>0</v>
      </c>
    </row>
    <row r="21" spans="1:7" s="233" customFormat="1">
      <c r="A21" s="123">
        <v>14</v>
      </c>
      <c r="B21" s="123" t="s">
        <v>863</v>
      </c>
      <c r="C21" s="123"/>
      <c r="D21" s="123" t="s">
        <v>864</v>
      </c>
      <c r="E21" s="192">
        <v>1099.82</v>
      </c>
      <c r="F21" s="192"/>
      <c r="G21" s="192">
        <v>0</v>
      </c>
    </row>
    <row r="22" spans="1:7">
      <c r="A22" s="123"/>
      <c r="B22" s="123"/>
      <c r="C22" s="123"/>
      <c r="D22" s="260" t="s">
        <v>231</v>
      </c>
      <c r="E22" s="261">
        <f>SUM(E8:E21)</f>
        <v>70858.06</v>
      </c>
      <c r="F22" s="261">
        <f t="shared" ref="F22:G22" si="0">SUM(F8:F21)</f>
        <v>310483</v>
      </c>
      <c r="G22" s="261">
        <f t="shared" si="0"/>
        <v>29865.61</v>
      </c>
    </row>
  </sheetData>
  <customSheetViews>
    <customSheetView guid="{0B6FAD62-43BD-4EC8-9980-3120FC41C2BF}" showGridLines="0" fitToPage="1" hiddenRows="1" hiddenColumns="1" topLeftCell="A2">
      <selection activeCell="D16" sqref="D16"/>
      <pageMargins left="0.7" right="0.7" top="0.75" bottom="0.75" header="0.3" footer="0.3"/>
      <pageSetup scale="83" fitToHeight="0" orientation="landscape" r:id="rId1"/>
    </customSheetView>
    <customSheetView guid="{57AB6574-63F2-40B5-BA02-4B403D8BA163}" showPageBreaks="1" showGridLines="0" fitToPage="1" printArea="1" hiddenRows="1" hiddenColumns="1" topLeftCell="A2">
      <selection activeCell="E22" activeCellId="1" sqref="G22 E22"/>
      <pageMargins left="0.7" right="0.7" top="0.75" bottom="0.75" header="0.3" footer="0.3"/>
      <pageSetup scale="83" fitToHeight="0" orientation="landscape" r:id="rId2"/>
    </customSheetView>
  </customSheetViews>
  <mergeCells count="7">
    <mergeCell ref="A1:E1"/>
    <mergeCell ref="E6:E7"/>
    <mergeCell ref="G6:G7"/>
    <mergeCell ref="A4:G4"/>
    <mergeCell ref="D5:D7"/>
    <mergeCell ref="B5:B7"/>
    <mergeCell ref="A5:A7"/>
  </mergeCells>
  <pageMargins left="0.7" right="0.7" top="0.75" bottom="0.75" header="0.3" footer="0.3"/>
  <pageSetup scale="83" fitToHeight="0" orientation="landscape" r:id="rId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27"/>
  <sheetViews>
    <sheetView showGridLines="0" zoomScaleNormal="100" workbookViewId="0"/>
  </sheetViews>
  <sheetFormatPr defaultColWidth="8.90625" defaultRowHeight="13"/>
  <cols>
    <col min="1" max="1" width="8.90625" style="385"/>
    <col min="2" max="2" width="44.08984375" style="385" customWidth="1"/>
    <col min="3" max="3" width="35.08984375" style="385" hidden="1" customWidth="1"/>
    <col min="4" max="4" width="57.08984375" style="385" customWidth="1"/>
    <col min="5" max="5" width="24.54296875" style="385" customWidth="1"/>
    <col min="6" max="6" width="18.36328125" style="385" hidden="1" customWidth="1"/>
    <col min="7" max="7" width="21.1796875" style="385" customWidth="1"/>
    <col min="8" max="16384" width="8.90625" style="385"/>
  </cols>
  <sheetData>
    <row r="1" spans="1:7">
      <c r="A1" s="388" t="s">
        <v>2357</v>
      </c>
      <c r="B1" s="465"/>
      <c r="C1" s="465"/>
      <c r="D1" s="465"/>
      <c r="E1" s="465"/>
    </row>
    <row r="2" spans="1:7">
      <c r="A2" s="388" t="s">
        <v>3160</v>
      </c>
      <c r="B2" s="465"/>
      <c r="C2" s="465"/>
      <c r="D2" s="465"/>
      <c r="E2" s="465"/>
    </row>
    <row r="3" spans="1:7">
      <c r="A3" s="494" t="s">
        <v>3177</v>
      </c>
      <c r="B3" s="495"/>
      <c r="C3" s="495"/>
      <c r="D3" s="495"/>
      <c r="E3" s="495"/>
      <c r="F3" s="495"/>
      <c r="G3" s="496"/>
    </row>
    <row r="4" spans="1:7">
      <c r="A4" s="491" t="s">
        <v>4</v>
      </c>
      <c r="B4" s="491" t="s">
        <v>9</v>
      </c>
      <c r="C4" s="106"/>
      <c r="D4" s="491" t="s">
        <v>1</v>
      </c>
      <c r="E4" s="244" t="s">
        <v>3175</v>
      </c>
      <c r="F4" s="317" t="s">
        <v>7</v>
      </c>
      <c r="G4" s="109" t="s">
        <v>3186</v>
      </c>
    </row>
    <row r="5" spans="1:7">
      <c r="A5" s="492"/>
      <c r="B5" s="492"/>
      <c r="C5" s="108" t="s">
        <v>10</v>
      </c>
      <c r="D5" s="492"/>
      <c r="E5" s="516" t="s">
        <v>3170</v>
      </c>
      <c r="F5" s="317"/>
      <c r="G5" s="516" t="s">
        <v>3170</v>
      </c>
    </row>
    <row r="6" spans="1:7">
      <c r="A6" s="493"/>
      <c r="B6" s="493"/>
      <c r="C6" s="110"/>
      <c r="D6" s="493"/>
      <c r="E6" s="517"/>
      <c r="F6" s="326"/>
      <c r="G6" s="517"/>
    </row>
    <row r="7" spans="1:7" s="366" customFormat="1">
      <c r="A7" s="281">
        <v>1</v>
      </c>
      <c r="B7" s="416" t="s">
        <v>232</v>
      </c>
      <c r="C7" s="416" t="s">
        <v>233</v>
      </c>
      <c r="D7" s="416" t="s">
        <v>234</v>
      </c>
      <c r="E7" s="170">
        <v>12730.62</v>
      </c>
      <c r="F7" s="195">
        <v>44496</v>
      </c>
      <c r="G7" s="364">
        <v>0</v>
      </c>
    </row>
    <row r="8" spans="1:7" s="366" customFormat="1">
      <c r="A8" s="281">
        <v>2</v>
      </c>
      <c r="B8" s="416" t="s">
        <v>235</v>
      </c>
      <c r="C8" s="416" t="s">
        <v>233</v>
      </c>
      <c r="D8" s="169" t="s">
        <v>236</v>
      </c>
      <c r="E8" s="170">
        <v>2738.96</v>
      </c>
      <c r="F8" s="195">
        <v>44413</v>
      </c>
      <c r="G8" s="364">
        <v>0</v>
      </c>
    </row>
    <row r="9" spans="1:7" s="366" customFormat="1">
      <c r="A9" s="281">
        <v>3</v>
      </c>
      <c r="B9" s="416" t="s">
        <v>142</v>
      </c>
      <c r="C9" s="416" t="s">
        <v>233</v>
      </c>
      <c r="D9" s="169" t="s">
        <v>237</v>
      </c>
      <c r="E9" s="170">
        <v>1145.53</v>
      </c>
      <c r="F9" s="195">
        <v>44500</v>
      </c>
      <c r="G9" s="364">
        <v>0</v>
      </c>
    </row>
    <row r="10" spans="1:7" s="366" customFormat="1">
      <c r="A10" s="281">
        <v>4</v>
      </c>
      <c r="B10" s="416" t="s">
        <v>142</v>
      </c>
      <c r="C10" s="416" t="s">
        <v>233</v>
      </c>
      <c r="D10" s="169" t="s">
        <v>237</v>
      </c>
      <c r="E10" s="170">
        <v>1210.1300000000001</v>
      </c>
      <c r="F10" s="195">
        <v>44530</v>
      </c>
      <c r="G10" s="364">
        <v>0</v>
      </c>
    </row>
    <row r="11" spans="1:7" s="366" customFormat="1">
      <c r="A11" s="281">
        <v>5</v>
      </c>
      <c r="B11" s="416" t="s">
        <v>142</v>
      </c>
      <c r="C11" s="416" t="s">
        <v>233</v>
      </c>
      <c r="D11" s="169" t="s">
        <v>237</v>
      </c>
      <c r="E11" s="170">
        <v>1672.85</v>
      </c>
      <c r="F11" s="195">
        <v>44561</v>
      </c>
      <c r="G11" s="364">
        <v>0</v>
      </c>
    </row>
    <row r="12" spans="1:7" s="366" customFormat="1">
      <c r="A12" s="281">
        <v>6</v>
      </c>
      <c r="B12" s="416" t="s">
        <v>238</v>
      </c>
      <c r="C12" s="416" t="s">
        <v>233</v>
      </c>
      <c r="D12" s="169" t="s">
        <v>239</v>
      </c>
      <c r="E12" s="170">
        <v>5625.31</v>
      </c>
      <c r="F12" s="195">
        <v>44531</v>
      </c>
      <c r="G12" s="364">
        <v>0</v>
      </c>
    </row>
    <row r="13" spans="1:7" s="366" customFormat="1">
      <c r="A13" s="281">
        <v>7</v>
      </c>
      <c r="B13" s="416" t="s">
        <v>240</v>
      </c>
      <c r="C13" s="416" t="s">
        <v>233</v>
      </c>
      <c r="D13" s="169" t="s">
        <v>237</v>
      </c>
      <c r="E13" s="364">
        <v>0</v>
      </c>
      <c r="F13" s="195">
        <v>44314</v>
      </c>
      <c r="G13" s="170">
        <v>1421.18</v>
      </c>
    </row>
    <row r="14" spans="1:7" s="366" customFormat="1">
      <c r="A14" s="281">
        <v>8</v>
      </c>
      <c r="B14" s="416" t="s">
        <v>240</v>
      </c>
      <c r="C14" s="416" t="s">
        <v>233</v>
      </c>
      <c r="D14" s="169" t="s">
        <v>237</v>
      </c>
      <c r="E14" s="364">
        <v>0</v>
      </c>
      <c r="F14" s="195" t="s">
        <v>241</v>
      </c>
      <c r="G14" s="170">
        <v>406.58</v>
      </c>
    </row>
    <row r="15" spans="1:7" s="366" customFormat="1">
      <c r="A15" s="281">
        <v>9</v>
      </c>
      <c r="B15" s="416" t="s">
        <v>240</v>
      </c>
      <c r="C15" s="416" t="s">
        <v>233</v>
      </c>
      <c r="D15" s="169" t="s">
        <v>237</v>
      </c>
      <c r="E15" s="364">
        <v>0</v>
      </c>
      <c r="F15" s="195">
        <v>44344</v>
      </c>
      <c r="G15" s="170">
        <v>387.46</v>
      </c>
    </row>
    <row r="16" spans="1:7" s="366" customFormat="1">
      <c r="A16" s="281">
        <v>10</v>
      </c>
      <c r="B16" s="416" t="s">
        <v>240</v>
      </c>
      <c r="C16" s="416" t="s">
        <v>233</v>
      </c>
      <c r="D16" s="169" t="s">
        <v>237</v>
      </c>
      <c r="E16" s="364">
        <v>0</v>
      </c>
      <c r="F16" s="195">
        <v>44375</v>
      </c>
      <c r="G16" s="170">
        <v>368.19</v>
      </c>
    </row>
    <row r="17" spans="1:7" s="366" customFormat="1">
      <c r="A17" s="281">
        <v>11</v>
      </c>
      <c r="B17" s="416" t="s">
        <v>240</v>
      </c>
      <c r="C17" s="416" t="s">
        <v>233</v>
      </c>
      <c r="D17" s="169" t="s">
        <v>237</v>
      </c>
      <c r="E17" s="170">
        <v>350.77</v>
      </c>
      <c r="F17" s="195">
        <v>44405</v>
      </c>
      <c r="G17" s="364">
        <v>0</v>
      </c>
    </row>
    <row r="18" spans="1:7" s="366" customFormat="1">
      <c r="A18" s="281">
        <v>12</v>
      </c>
      <c r="B18" s="416" t="s">
        <v>240</v>
      </c>
      <c r="C18" s="416" t="s">
        <v>233</v>
      </c>
      <c r="D18" s="169" t="s">
        <v>237</v>
      </c>
      <c r="E18" s="170">
        <v>377.46</v>
      </c>
      <c r="F18" s="195">
        <v>44436</v>
      </c>
      <c r="G18" s="364">
        <v>0</v>
      </c>
    </row>
    <row r="19" spans="1:7" s="366" customFormat="1">
      <c r="A19" s="281">
        <v>13</v>
      </c>
      <c r="B19" s="416" t="s">
        <v>240</v>
      </c>
      <c r="C19" s="416" t="s">
        <v>233</v>
      </c>
      <c r="D19" s="169" t="s">
        <v>237</v>
      </c>
      <c r="E19" s="170">
        <v>384.14</v>
      </c>
      <c r="F19" s="195">
        <v>44467</v>
      </c>
      <c r="G19" s="364">
        <v>0</v>
      </c>
    </row>
    <row r="20" spans="1:7" s="366" customFormat="1">
      <c r="A20" s="281">
        <v>14</v>
      </c>
      <c r="B20" s="416" t="s">
        <v>242</v>
      </c>
      <c r="C20" s="416" t="s">
        <v>233</v>
      </c>
      <c r="D20" s="169" t="s">
        <v>243</v>
      </c>
      <c r="E20" s="170">
        <v>5852</v>
      </c>
      <c r="F20" s="195">
        <v>44467</v>
      </c>
      <c r="G20" s="364">
        <v>0</v>
      </c>
    </row>
    <row r="21" spans="1:7" s="366" customFormat="1">
      <c r="A21" s="281">
        <v>15</v>
      </c>
      <c r="B21" s="416" t="s">
        <v>244</v>
      </c>
      <c r="C21" s="416" t="s">
        <v>233</v>
      </c>
      <c r="D21" s="169" t="s">
        <v>245</v>
      </c>
      <c r="E21" s="364">
        <v>0</v>
      </c>
      <c r="F21" s="195">
        <v>44355</v>
      </c>
      <c r="G21" s="170">
        <v>3000</v>
      </c>
    </row>
    <row r="22" spans="1:7" s="366" customFormat="1">
      <c r="A22" s="281">
        <v>16</v>
      </c>
      <c r="B22" s="416" t="s">
        <v>246</v>
      </c>
      <c r="C22" s="416" t="s">
        <v>233</v>
      </c>
      <c r="D22" s="169" t="s">
        <v>247</v>
      </c>
      <c r="E22" s="170">
        <v>600</v>
      </c>
      <c r="F22" s="195">
        <v>44554</v>
      </c>
      <c r="G22" s="364">
        <v>0</v>
      </c>
    </row>
    <row r="23" spans="1:7" s="366" customFormat="1">
      <c r="A23" s="281"/>
      <c r="B23" s="169"/>
      <c r="C23" s="416"/>
      <c r="D23" s="341" t="s">
        <v>248</v>
      </c>
      <c r="E23" s="195">
        <f>SUM(E7:E22)</f>
        <v>32687.77</v>
      </c>
      <c r="F23" s="195">
        <f t="shared" ref="F23:G23" si="0">SUM(F7:F22)</f>
        <v>666748</v>
      </c>
      <c r="G23" s="195">
        <f t="shared" si="0"/>
        <v>5583.41</v>
      </c>
    </row>
    <row r="24" spans="1:7" s="366" customFormat="1">
      <c r="A24" s="281">
        <v>1</v>
      </c>
      <c r="B24" s="416" t="s">
        <v>249</v>
      </c>
      <c r="C24" s="416" t="s">
        <v>233</v>
      </c>
      <c r="D24" s="169" t="s">
        <v>250</v>
      </c>
      <c r="E24" s="364">
        <v>0</v>
      </c>
      <c r="F24" s="195">
        <v>44278</v>
      </c>
      <c r="G24" s="170">
        <v>1120</v>
      </c>
    </row>
    <row r="25" spans="1:7" s="366" customFormat="1">
      <c r="A25" s="281">
        <v>2</v>
      </c>
      <c r="B25" s="416" t="s">
        <v>251</v>
      </c>
      <c r="C25" s="416" t="s">
        <v>233</v>
      </c>
      <c r="D25" s="169" t="s">
        <v>252</v>
      </c>
      <c r="E25" s="170">
        <v>28000</v>
      </c>
      <c r="F25" s="195">
        <v>44068</v>
      </c>
      <c r="G25" s="364">
        <v>0</v>
      </c>
    </row>
    <row r="26" spans="1:7" s="366" customFormat="1">
      <c r="A26" s="281">
        <v>3</v>
      </c>
      <c r="B26" s="416" t="s">
        <v>253</v>
      </c>
      <c r="C26" s="416" t="s">
        <v>233</v>
      </c>
      <c r="D26" s="169" t="s">
        <v>254</v>
      </c>
      <c r="E26" s="170">
        <v>301</v>
      </c>
      <c r="F26" s="195">
        <v>44429</v>
      </c>
      <c r="G26" s="364">
        <v>0</v>
      </c>
    </row>
    <row r="27" spans="1:7" s="366" customFormat="1">
      <c r="A27" s="281">
        <v>4</v>
      </c>
      <c r="B27" s="416" t="s">
        <v>253</v>
      </c>
      <c r="C27" s="416" t="s">
        <v>233</v>
      </c>
      <c r="D27" s="169" t="s">
        <v>254</v>
      </c>
      <c r="E27" s="170">
        <v>101.92</v>
      </c>
      <c r="F27" s="195">
        <v>44433</v>
      </c>
      <c r="G27" s="364">
        <v>0</v>
      </c>
    </row>
    <row r="28" spans="1:7" s="366" customFormat="1">
      <c r="A28" s="281">
        <v>5</v>
      </c>
      <c r="B28" s="169" t="s">
        <v>255</v>
      </c>
      <c r="C28" s="416" t="s">
        <v>233</v>
      </c>
      <c r="D28" s="169" t="s">
        <v>256</v>
      </c>
      <c r="E28" s="364">
        <v>0</v>
      </c>
      <c r="F28" s="195">
        <v>44250</v>
      </c>
      <c r="G28" s="170">
        <v>11250</v>
      </c>
    </row>
    <row r="29" spans="1:7" s="366" customFormat="1">
      <c r="A29" s="281">
        <v>6</v>
      </c>
      <c r="B29" s="169" t="s">
        <v>255</v>
      </c>
      <c r="C29" s="416" t="s">
        <v>233</v>
      </c>
      <c r="D29" s="169" t="s">
        <v>256</v>
      </c>
      <c r="E29" s="364">
        <v>0</v>
      </c>
      <c r="F29" s="195">
        <v>44266</v>
      </c>
      <c r="G29" s="170">
        <v>11250</v>
      </c>
    </row>
    <row r="30" spans="1:7" s="366" customFormat="1">
      <c r="A30" s="281">
        <v>7</v>
      </c>
      <c r="B30" s="169" t="s">
        <v>255</v>
      </c>
      <c r="C30" s="416" t="s">
        <v>233</v>
      </c>
      <c r="D30" s="169" t="s">
        <v>256</v>
      </c>
      <c r="E30" s="364">
        <v>0</v>
      </c>
      <c r="F30" s="195">
        <v>44282</v>
      </c>
      <c r="G30" s="170">
        <v>20250</v>
      </c>
    </row>
    <row r="31" spans="1:7" s="366" customFormat="1">
      <c r="A31" s="281">
        <v>8</v>
      </c>
      <c r="B31" s="169" t="s">
        <v>255</v>
      </c>
      <c r="C31" s="416" t="s">
        <v>233</v>
      </c>
      <c r="D31" s="169" t="s">
        <v>256</v>
      </c>
      <c r="E31" s="170">
        <v>10000</v>
      </c>
      <c r="F31" s="195">
        <v>46630</v>
      </c>
      <c r="G31" s="364">
        <v>0</v>
      </c>
    </row>
    <row r="32" spans="1:7" s="366" customFormat="1">
      <c r="A32" s="281">
        <v>9</v>
      </c>
      <c r="B32" s="466" t="s">
        <v>257</v>
      </c>
      <c r="C32" s="416" t="s">
        <v>233</v>
      </c>
      <c r="D32" s="169" t="s">
        <v>256</v>
      </c>
      <c r="E32" s="364">
        <v>0</v>
      </c>
      <c r="F32" s="195">
        <v>43972</v>
      </c>
      <c r="G32" s="170">
        <v>7660</v>
      </c>
    </row>
    <row r="33" spans="1:7" s="366" customFormat="1">
      <c r="A33" s="281">
        <v>10</v>
      </c>
      <c r="B33" s="466" t="s">
        <v>258</v>
      </c>
      <c r="C33" s="416" t="s">
        <v>233</v>
      </c>
      <c r="D33" s="169" t="s">
        <v>254</v>
      </c>
      <c r="E33" s="170">
        <v>531.1</v>
      </c>
      <c r="F33" s="195">
        <v>44526</v>
      </c>
      <c r="G33" s="364">
        <v>0</v>
      </c>
    </row>
    <row r="34" spans="1:7" s="366" customFormat="1">
      <c r="A34" s="281">
        <v>11</v>
      </c>
      <c r="B34" s="466" t="s">
        <v>259</v>
      </c>
      <c r="C34" s="416" t="s">
        <v>233</v>
      </c>
      <c r="D34" s="169" t="s">
        <v>260</v>
      </c>
      <c r="E34" s="364">
        <v>0</v>
      </c>
      <c r="F34" s="195">
        <v>44344</v>
      </c>
      <c r="G34" s="170">
        <v>1625</v>
      </c>
    </row>
    <row r="35" spans="1:7" s="366" customFormat="1">
      <c r="A35" s="281">
        <v>12</v>
      </c>
      <c r="B35" s="466" t="s">
        <v>261</v>
      </c>
      <c r="C35" s="416" t="s">
        <v>233</v>
      </c>
      <c r="D35" s="169" t="s">
        <v>262</v>
      </c>
      <c r="E35" s="364">
        <v>0</v>
      </c>
      <c r="F35" s="195">
        <v>44332</v>
      </c>
      <c r="G35" s="170">
        <v>3987.2</v>
      </c>
    </row>
    <row r="36" spans="1:7" s="366" customFormat="1">
      <c r="A36" s="281">
        <v>13</v>
      </c>
      <c r="B36" s="466" t="s">
        <v>263</v>
      </c>
      <c r="C36" s="416" t="s">
        <v>233</v>
      </c>
      <c r="D36" s="169" t="s">
        <v>264</v>
      </c>
      <c r="E36" s="170">
        <f>150000-118000</f>
        <v>32000</v>
      </c>
      <c r="F36" s="195">
        <v>44489</v>
      </c>
      <c r="G36" s="364">
        <v>0</v>
      </c>
    </row>
    <row r="37" spans="1:7" s="366" customFormat="1">
      <c r="A37" s="281">
        <v>14</v>
      </c>
      <c r="B37" s="466" t="s">
        <v>265</v>
      </c>
      <c r="C37" s="416" t="s">
        <v>233</v>
      </c>
      <c r="D37" s="169" t="s">
        <v>266</v>
      </c>
      <c r="E37" s="170">
        <v>5000</v>
      </c>
      <c r="F37" s="195">
        <v>44397</v>
      </c>
      <c r="G37" s="364">
        <v>0</v>
      </c>
    </row>
    <row r="38" spans="1:7" s="366" customFormat="1">
      <c r="A38" s="281">
        <v>15</v>
      </c>
      <c r="B38" s="466" t="s">
        <v>265</v>
      </c>
      <c r="C38" s="416" t="s">
        <v>233</v>
      </c>
      <c r="D38" s="169" t="s">
        <v>267</v>
      </c>
      <c r="E38" s="170">
        <v>6500</v>
      </c>
      <c r="F38" s="195">
        <v>44438</v>
      </c>
      <c r="G38" s="364">
        <v>0</v>
      </c>
    </row>
    <row r="39" spans="1:7" s="366" customFormat="1">
      <c r="A39" s="281">
        <v>16</v>
      </c>
      <c r="B39" s="466" t="s">
        <v>268</v>
      </c>
      <c r="C39" s="416" t="s">
        <v>233</v>
      </c>
      <c r="D39" s="169" t="s">
        <v>250</v>
      </c>
      <c r="E39" s="364">
        <v>0</v>
      </c>
      <c r="F39" s="195">
        <v>44334</v>
      </c>
      <c r="G39" s="170">
        <v>350</v>
      </c>
    </row>
    <row r="40" spans="1:7" s="366" customFormat="1">
      <c r="A40" s="281">
        <v>17</v>
      </c>
      <c r="B40" s="466" t="s">
        <v>269</v>
      </c>
      <c r="C40" s="416" t="s">
        <v>233</v>
      </c>
      <c r="D40" s="169" t="s">
        <v>270</v>
      </c>
      <c r="E40" s="170">
        <v>875</v>
      </c>
      <c r="F40" s="195">
        <v>44416</v>
      </c>
      <c r="G40" s="364">
        <v>0</v>
      </c>
    </row>
    <row r="41" spans="1:7" s="366" customFormat="1">
      <c r="A41" s="281">
        <v>18</v>
      </c>
      <c r="B41" s="466" t="s">
        <v>271</v>
      </c>
      <c r="C41" s="416" t="s">
        <v>233</v>
      </c>
      <c r="D41" s="169" t="s">
        <v>272</v>
      </c>
      <c r="E41" s="170">
        <v>2968</v>
      </c>
      <c r="F41" s="195">
        <v>44527</v>
      </c>
      <c r="G41" s="364">
        <v>0</v>
      </c>
    </row>
    <row r="42" spans="1:7" s="366" customFormat="1">
      <c r="A42" s="281">
        <v>19</v>
      </c>
      <c r="B42" s="466" t="s">
        <v>273</v>
      </c>
      <c r="C42" s="416" t="s">
        <v>233</v>
      </c>
      <c r="D42" s="169" t="s">
        <v>274</v>
      </c>
      <c r="E42" s="364">
        <v>0</v>
      </c>
      <c r="F42" s="195">
        <v>44319</v>
      </c>
      <c r="G42" s="170">
        <v>150311.62</v>
      </c>
    </row>
    <row r="43" spans="1:7" s="366" customFormat="1">
      <c r="A43" s="281">
        <v>20</v>
      </c>
      <c r="B43" s="466" t="s">
        <v>273</v>
      </c>
      <c r="C43" s="416" t="s">
        <v>233</v>
      </c>
      <c r="D43" s="169" t="s">
        <v>274</v>
      </c>
      <c r="E43" s="364">
        <v>0</v>
      </c>
      <c r="F43" s="195">
        <v>44289</v>
      </c>
      <c r="G43" s="170">
        <v>7500</v>
      </c>
    </row>
    <row r="44" spans="1:7" s="366" customFormat="1">
      <c r="A44" s="281">
        <v>21</v>
      </c>
      <c r="B44" s="466" t="s">
        <v>273</v>
      </c>
      <c r="C44" s="416" t="s">
        <v>233</v>
      </c>
      <c r="D44" s="169" t="s">
        <v>274</v>
      </c>
      <c r="E44" s="364">
        <v>0</v>
      </c>
      <c r="F44" s="195">
        <v>44357</v>
      </c>
      <c r="G44" s="170">
        <v>189252.88</v>
      </c>
    </row>
    <row r="45" spans="1:7" s="366" customFormat="1">
      <c r="A45" s="281">
        <v>22</v>
      </c>
      <c r="B45" s="466" t="s">
        <v>273</v>
      </c>
      <c r="C45" s="416" t="s">
        <v>233</v>
      </c>
      <c r="D45" s="169" t="s">
        <v>274</v>
      </c>
      <c r="E45" s="364">
        <v>0</v>
      </c>
      <c r="F45" s="195">
        <v>44377</v>
      </c>
      <c r="G45" s="170">
        <v>190650.64</v>
      </c>
    </row>
    <row r="46" spans="1:7" s="366" customFormat="1">
      <c r="A46" s="281">
        <v>23</v>
      </c>
      <c r="B46" s="466" t="s">
        <v>273</v>
      </c>
      <c r="C46" s="416" t="s">
        <v>233</v>
      </c>
      <c r="D46" s="169" t="s">
        <v>274</v>
      </c>
      <c r="E46" s="170">
        <f>228148.46-73585.1</f>
        <v>154563.35999999999</v>
      </c>
      <c r="F46" s="195">
        <v>44469</v>
      </c>
      <c r="G46" s="364">
        <v>0</v>
      </c>
    </row>
    <row r="47" spans="1:7" s="366" customFormat="1">
      <c r="A47" s="281">
        <v>24</v>
      </c>
      <c r="B47" s="466" t="s">
        <v>273</v>
      </c>
      <c r="C47" s="416" t="s">
        <v>233</v>
      </c>
      <c r="D47" s="169" t="s">
        <v>274</v>
      </c>
      <c r="E47" s="170">
        <v>310591.65999999997</v>
      </c>
      <c r="F47" s="195">
        <v>44501</v>
      </c>
      <c r="G47" s="364">
        <v>0</v>
      </c>
    </row>
    <row r="48" spans="1:7" s="366" customFormat="1">
      <c r="A48" s="281">
        <v>25</v>
      </c>
      <c r="B48" s="466" t="s">
        <v>273</v>
      </c>
      <c r="C48" s="416" t="s">
        <v>233</v>
      </c>
      <c r="D48" s="169" t="s">
        <v>274</v>
      </c>
      <c r="E48" s="170">
        <v>295583.65999999997</v>
      </c>
      <c r="F48" s="195">
        <v>44536</v>
      </c>
      <c r="G48" s="364">
        <v>0</v>
      </c>
    </row>
    <row r="49" spans="1:7" s="366" customFormat="1">
      <c r="A49" s="281">
        <v>27</v>
      </c>
      <c r="B49" s="466" t="s">
        <v>275</v>
      </c>
      <c r="C49" s="416" t="s">
        <v>233</v>
      </c>
      <c r="D49" s="169" t="s">
        <v>274</v>
      </c>
      <c r="E49" s="364">
        <v>0</v>
      </c>
      <c r="F49" s="195">
        <v>44328</v>
      </c>
      <c r="G49" s="170">
        <v>151335.76999999999</v>
      </c>
    </row>
    <row r="50" spans="1:7" s="366" customFormat="1">
      <c r="A50" s="281">
        <v>28</v>
      </c>
      <c r="B50" s="466" t="s">
        <v>275</v>
      </c>
      <c r="C50" s="416" t="s">
        <v>233</v>
      </c>
      <c r="D50" s="169" t="s">
        <v>274</v>
      </c>
      <c r="E50" s="364">
        <v>0</v>
      </c>
      <c r="F50" s="195">
        <v>44354</v>
      </c>
      <c r="G50" s="170">
        <v>151888.03</v>
      </c>
    </row>
    <row r="51" spans="1:7" s="366" customFormat="1">
      <c r="A51" s="281">
        <v>29</v>
      </c>
      <c r="B51" s="466" t="s">
        <v>275</v>
      </c>
      <c r="C51" s="416" t="s">
        <v>233</v>
      </c>
      <c r="D51" s="169" t="s">
        <v>274</v>
      </c>
      <c r="E51" s="364">
        <v>0</v>
      </c>
      <c r="F51" s="195">
        <v>44330</v>
      </c>
      <c r="G51" s="170">
        <v>187832.32000000001</v>
      </c>
    </row>
    <row r="52" spans="1:7" s="366" customFormat="1">
      <c r="A52" s="281">
        <v>30</v>
      </c>
      <c r="B52" s="466" t="s">
        <v>275</v>
      </c>
      <c r="C52" s="416" t="s">
        <v>233</v>
      </c>
      <c r="D52" s="169" t="s">
        <v>274</v>
      </c>
      <c r="E52" s="364">
        <v>0</v>
      </c>
      <c r="F52" s="195">
        <v>44361</v>
      </c>
      <c r="G52" s="170">
        <v>187832.32000000001</v>
      </c>
    </row>
    <row r="53" spans="1:7" s="366" customFormat="1">
      <c r="A53" s="281">
        <v>31</v>
      </c>
      <c r="B53" s="466" t="s">
        <v>275</v>
      </c>
      <c r="C53" s="416" t="s">
        <v>233</v>
      </c>
      <c r="D53" s="169" t="s">
        <v>274</v>
      </c>
      <c r="E53" s="170">
        <v>127024.51</v>
      </c>
      <c r="F53" s="195">
        <v>44391</v>
      </c>
      <c r="G53" s="364">
        <v>0</v>
      </c>
    </row>
    <row r="54" spans="1:7" s="366" customFormat="1">
      <c r="A54" s="281">
        <v>32</v>
      </c>
      <c r="B54" s="466" t="s">
        <v>275</v>
      </c>
      <c r="C54" s="416" t="s">
        <v>233</v>
      </c>
      <c r="D54" s="169" t="s">
        <v>274</v>
      </c>
      <c r="E54" s="170">
        <f>187832.32-44674.23</f>
        <v>143158.09</v>
      </c>
      <c r="F54" s="195">
        <v>44452</v>
      </c>
      <c r="G54" s="364">
        <v>0</v>
      </c>
    </row>
    <row r="55" spans="1:7" s="366" customFormat="1">
      <c r="A55" s="281">
        <v>33</v>
      </c>
      <c r="B55" s="466" t="s">
        <v>275</v>
      </c>
      <c r="C55" s="416" t="s">
        <v>233</v>
      </c>
      <c r="D55" s="169" t="s">
        <v>274</v>
      </c>
      <c r="E55" s="170">
        <v>187832.32000000001</v>
      </c>
      <c r="F55" s="195">
        <v>44491</v>
      </c>
      <c r="G55" s="364">
        <v>0</v>
      </c>
    </row>
    <row r="56" spans="1:7" s="366" customFormat="1">
      <c r="A56" s="281">
        <v>34</v>
      </c>
      <c r="B56" s="466" t="s">
        <v>275</v>
      </c>
      <c r="C56" s="416" t="s">
        <v>233</v>
      </c>
      <c r="D56" s="169" t="s">
        <v>274</v>
      </c>
      <c r="E56" s="170">
        <f>151624.94-50129.41</f>
        <v>101495.53</v>
      </c>
      <c r="F56" s="195">
        <v>44491</v>
      </c>
      <c r="G56" s="364">
        <v>0</v>
      </c>
    </row>
    <row r="57" spans="1:7" s="366" customFormat="1">
      <c r="A57" s="281">
        <v>35</v>
      </c>
      <c r="B57" s="466" t="s">
        <v>275</v>
      </c>
      <c r="C57" s="416" t="s">
        <v>233</v>
      </c>
      <c r="D57" s="169" t="s">
        <v>274</v>
      </c>
      <c r="E57" s="170">
        <v>187832.32000000001</v>
      </c>
      <c r="F57" s="195">
        <v>44505</v>
      </c>
      <c r="G57" s="364">
        <v>0</v>
      </c>
    </row>
    <row r="58" spans="1:7" s="366" customFormat="1">
      <c r="A58" s="281">
        <v>36</v>
      </c>
      <c r="B58" s="466" t="s">
        <v>275</v>
      </c>
      <c r="C58" s="416" t="s">
        <v>233</v>
      </c>
      <c r="D58" s="169" t="s">
        <v>274</v>
      </c>
      <c r="E58" s="170">
        <v>144866.87</v>
      </c>
      <c r="F58" s="195">
        <v>44502</v>
      </c>
      <c r="G58" s="364">
        <v>0</v>
      </c>
    </row>
    <row r="59" spans="1:7" s="366" customFormat="1">
      <c r="A59" s="281">
        <v>37</v>
      </c>
      <c r="B59" s="466" t="s">
        <v>275</v>
      </c>
      <c r="C59" s="416" t="s">
        <v>233</v>
      </c>
      <c r="D59" s="169" t="s">
        <v>274</v>
      </c>
      <c r="E59" s="170">
        <v>150621.92000000001</v>
      </c>
      <c r="F59" s="195">
        <v>44532</v>
      </c>
      <c r="G59" s="364">
        <v>0</v>
      </c>
    </row>
    <row r="60" spans="1:7" s="366" customFormat="1">
      <c r="A60" s="281">
        <v>39</v>
      </c>
      <c r="B60" s="466" t="s">
        <v>275</v>
      </c>
      <c r="C60" s="416" t="s">
        <v>233</v>
      </c>
      <c r="D60" s="169" t="s">
        <v>274</v>
      </c>
      <c r="E60" s="170">
        <v>187832.32000000001</v>
      </c>
      <c r="F60" s="195">
        <v>44535</v>
      </c>
      <c r="G60" s="364">
        <v>0</v>
      </c>
    </row>
    <row r="61" spans="1:7" s="366" customFormat="1">
      <c r="A61" s="281">
        <v>40</v>
      </c>
      <c r="B61" s="466" t="s">
        <v>276</v>
      </c>
      <c r="C61" s="416" t="s">
        <v>233</v>
      </c>
      <c r="D61" s="169" t="s">
        <v>256</v>
      </c>
      <c r="E61" s="170">
        <v>644000</v>
      </c>
      <c r="F61" s="195">
        <v>44537</v>
      </c>
      <c r="G61" s="364">
        <v>0</v>
      </c>
    </row>
    <row r="62" spans="1:7" s="366" customFormat="1">
      <c r="A62" s="281"/>
      <c r="B62" s="169"/>
      <c r="C62" s="169"/>
      <c r="D62" s="341" t="s">
        <v>277</v>
      </c>
      <c r="E62" s="195">
        <f>SUM(E24:E61)</f>
        <v>2721679.58</v>
      </c>
      <c r="F62" s="195">
        <f t="shared" ref="F62:G62" si="1">SUM(F24:F61)</f>
        <v>1689068</v>
      </c>
      <c r="G62" s="195">
        <f t="shared" si="1"/>
        <v>1274095.7800000003</v>
      </c>
    </row>
    <row r="63" spans="1:7" s="366" customFormat="1">
      <c r="A63" s="281">
        <v>1</v>
      </c>
      <c r="B63" s="416" t="s">
        <v>278</v>
      </c>
      <c r="C63" s="416" t="s">
        <v>233</v>
      </c>
      <c r="D63" s="169" t="s">
        <v>279</v>
      </c>
      <c r="E63" s="364">
        <v>0</v>
      </c>
      <c r="F63" s="195">
        <v>44265</v>
      </c>
      <c r="G63" s="170">
        <v>-24</v>
      </c>
    </row>
    <row r="64" spans="1:7" s="366" customFormat="1">
      <c r="A64" s="281">
        <v>2</v>
      </c>
      <c r="B64" s="416" t="s">
        <v>278</v>
      </c>
      <c r="C64" s="416" t="s">
        <v>233</v>
      </c>
      <c r="D64" s="169" t="s">
        <v>279</v>
      </c>
      <c r="E64" s="364">
        <v>0</v>
      </c>
      <c r="F64" s="195">
        <v>44272</v>
      </c>
      <c r="G64" s="170">
        <v>-41.1</v>
      </c>
    </row>
    <row r="65" spans="1:7" s="366" customFormat="1">
      <c r="A65" s="281">
        <v>3</v>
      </c>
      <c r="B65" s="416" t="s">
        <v>278</v>
      </c>
      <c r="C65" s="416" t="s">
        <v>233</v>
      </c>
      <c r="D65" s="169" t="s">
        <v>279</v>
      </c>
      <c r="E65" s="170">
        <v>-1</v>
      </c>
      <c r="F65" s="195">
        <v>44396</v>
      </c>
      <c r="G65" s="364">
        <v>0</v>
      </c>
    </row>
    <row r="66" spans="1:7" s="366" customFormat="1">
      <c r="A66" s="281">
        <v>4</v>
      </c>
      <c r="B66" s="416" t="s">
        <v>278</v>
      </c>
      <c r="C66" s="416" t="s">
        <v>233</v>
      </c>
      <c r="D66" s="169" t="s">
        <v>279</v>
      </c>
      <c r="E66" s="170">
        <v>406</v>
      </c>
      <c r="F66" s="195">
        <v>44442</v>
      </c>
      <c r="G66" s="364">
        <v>0</v>
      </c>
    </row>
    <row r="67" spans="1:7" s="366" customFormat="1">
      <c r="A67" s="281">
        <v>5</v>
      </c>
      <c r="B67" s="416" t="s">
        <v>278</v>
      </c>
      <c r="C67" s="416" t="s">
        <v>233</v>
      </c>
      <c r="D67" s="169" t="s">
        <v>279</v>
      </c>
      <c r="E67" s="170">
        <v>380</v>
      </c>
      <c r="F67" s="195">
        <v>44447</v>
      </c>
      <c r="G67" s="364">
        <v>0</v>
      </c>
    </row>
    <row r="68" spans="1:7" s="366" customFormat="1">
      <c r="A68" s="281">
        <v>6</v>
      </c>
      <c r="B68" s="416" t="s">
        <v>278</v>
      </c>
      <c r="C68" s="416" t="s">
        <v>233</v>
      </c>
      <c r="D68" s="169" t="s">
        <v>279</v>
      </c>
      <c r="E68" s="170">
        <v>507</v>
      </c>
      <c r="F68" s="195">
        <v>44447</v>
      </c>
      <c r="G68" s="364">
        <v>0</v>
      </c>
    </row>
    <row r="69" spans="1:7" s="366" customFormat="1">
      <c r="A69" s="281">
        <v>7</v>
      </c>
      <c r="B69" s="416" t="s">
        <v>278</v>
      </c>
      <c r="C69" s="416" t="s">
        <v>233</v>
      </c>
      <c r="D69" s="169" t="s">
        <v>279</v>
      </c>
      <c r="E69" s="170">
        <v>303</v>
      </c>
      <c r="F69" s="195">
        <v>44447</v>
      </c>
      <c r="G69" s="364">
        <v>0</v>
      </c>
    </row>
    <row r="70" spans="1:7" s="366" customFormat="1">
      <c r="A70" s="281">
        <v>8</v>
      </c>
      <c r="B70" s="416" t="s">
        <v>278</v>
      </c>
      <c r="C70" s="416" t="s">
        <v>233</v>
      </c>
      <c r="D70" s="169" t="s">
        <v>279</v>
      </c>
      <c r="E70" s="170">
        <v>1202.44</v>
      </c>
      <c r="F70" s="195">
        <v>44447</v>
      </c>
      <c r="G70" s="364">
        <v>0</v>
      </c>
    </row>
    <row r="71" spans="1:7" s="366" customFormat="1">
      <c r="A71" s="281">
        <v>9</v>
      </c>
      <c r="B71" s="416" t="s">
        <v>278</v>
      </c>
      <c r="C71" s="416" t="s">
        <v>233</v>
      </c>
      <c r="D71" s="169" t="s">
        <v>279</v>
      </c>
      <c r="E71" s="170">
        <v>4930</v>
      </c>
      <c r="F71" s="195">
        <v>44447</v>
      </c>
      <c r="G71" s="364">
        <v>0</v>
      </c>
    </row>
    <row r="72" spans="1:7" s="366" customFormat="1">
      <c r="A72" s="281">
        <v>10</v>
      </c>
      <c r="B72" s="416" t="s">
        <v>278</v>
      </c>
      <c r="C72" s="416" t="s">
        <v>233</v>
      </c>
      <c r="D72" s="169" t="s">
        <v>279</v>
      </c>
      <c r="E72" s="170">
        <v>96</v>
      </c>
      <c r="F72" s="195">
        <v>44447</v>
      </c>
      <c r="G72" s="364">
        <v>0</v>
      </c>
    </row>
    <row r="73" spans="1:7" s="366" customFormat="1">
      <c r="A73" s="281">
        <v>11</v>
      </c>
      <c r="B73" s="416" t="s">
        <v>278</v>
      </c>
      <c r="C73" s="416" t="s">
        <v>233</v>
      </c>
      <c r="D73" s="169" t="s">
        <v>279</v>
      </c>
      <c r="E73" s="170">
        <v>737</v>
      </c>
      <c r="F73" s="195">
        <v>44447</v>
      </c>
      <c r="G73" s="364">
        <v>0</v>
      </c>
    </row>
    <row r="74" spans="1:7" s="366" customFormat="1">
      <c r="A74" s="281">
        <v>12</v>
      </c>
      <c r="B74" s="416" t="s">
        <v>278</v>
      </c>
      <c r="C74" s="416" t="s">
        <v>233</v>
      </c>
      <c r="D74" s="169" t="s">
        <v>279</v>
      </c>
      <c r="E74" s="170">
        <v>975</v>
      </c>
      <c r="F74" s="195">
        <v>44447</v>
      </c>
      <c r="G74" s="364">
        <v>0</v>
      </c>
    </row>
    <row r="75" spans="1:7" s="366" customFormat="1">
      <c r="A75" s="281">
        <v>13</v>
      </c>
      <c r="B75" s="416" t="s">
        <v>278</v>
      </c>
      <c r="C75" s="416" t="s">
        <v>233</v>
      </c>
      <c r="D75" s="169" t="s">
        <v>279</v>
      </c>
      <c r="E75" s="170">
        <v>1194</v>
      </c>
      <c r="F75" s="195">
        <v>44447</v>
      </c>
      <c r="G75" s="364">
        <v>0</v>
      </c>
    </row>
    <row r="76" spans="1:7" s="366" customFormat="1">
      <c r="A76" s="281">
        <v>14</v>
      </c>
      <c r="B76" s="416" t="s">
        <v>278</v>
      </c>
      <c r="C76" s="416" t="s">
        <v>233</v>
      </c>
      <c r="D76" s="169" t="s">
        <v>279</v>
      </c>
      <c r="E76" s="170">
        <v>850.25</v>
      </c>
      <c r="F76" s="195">
        <v>44447</v>
      </c>
      <c r="G76" s="364">
        <v>0</v>
      </c>
    </row>
    <row r="77" spans="1:7" s="366" customFormat="1">
      <c r="A77" s="281">
        <v>15</v>
      </c>
      <c r="B77" s="416" t="s">
        <v>278</v>
      </c>
      <c r="C77" s="416" t="s">
        <v>233</v>
      </c>
      <c r="D77" s="169" t="s">
        <v>279</v>
      </c>
      <c r="E77" s="170">
        <v>1408</v>
      </c>
      <c r="F77" s="195">
        <v>44448</v>
      </c>
      <c r="G77" s="364">
        <v>0</v>
      </c>
    </row>
    <row r="78" spans="1:7" s="366" customFormat="1">
      <c r="A78" s="281">
        <v>16</v>
      </c>
      <c r="B78" s="416" t="s">
        <v>278</v>
      </c>
      <c r="C78" s="416" t="s">
        <v>233</v>
      </c>
      <c r="D78" s="169" t="s">
        <v>279</v>
      </c>
      <c r="E78" s="170">
        <v>75</v>
      </c>
      <c r="F78" s="195">
        <v>44449</v>
      </c>
      <c r="G78" s="364">
        <v>0</v>
      </c>
    </row>
    <row r="79" spans="1:7" s="366" customFormat="1">
      <c r="A79" s="281">
        <v>17</v>
      </c>
      <c r="B79" s="416" t="s">
        <v>278</v>
      </c>
      <c r="C79" s="416" t="s">
        <v>233</v>
      </c>
      <c r="D79" s="169" t="s">
        <v>279</v>
      </c>
      <c r="E79" s="170">
        <v>268.8</v>
      </c>
      <c r="F79" s="195">
        <v>44449</v>
      </c>
      <c r="G79" s="364">
        <v>0</v>
      </c>
    </row>
    <row r="80" spans="1:7" s="366" customFormat="1">
      <c r="A80" s="281">
        <v>18</v>
      </c>
      <c r="B80" s="416" t="s">
        <v>278</v>
      </c>
      <c r="C80" s="416" t="s">
        <v>233</v>
      </c>
      <c r="D80" s="169" t="s">
        <v>279</v>
      </c>
      <c r="E80" s="170">
        <v>3748.48</v>
      </c>
      <c r="F80" s="195">
        <v>44449</v>
      </c>
      <c r="G80" s="364">
        <v>0</v>
      </c>
    </row>
    <row r="81" spans="1:7" s="366" customFormat="1">
      <c r="A81" s="281">
        <v>19</v>
      </c>
      <c r="B81" s="416" t="s">
        <v>278</v>
      </c>
      <c r="C81" s="416" t="s">
        <v>233</v>
      </c>
      <c r="D81" s="169" t="s">
        <v>279</v>
      </c>
      <c r="E81" s="170">
        <v>888</v>
      </c>
      <c r="F81" s="195">
        <v>44449</v>
      </c>
      <c r="G81" s="364">
        <v>0</v>
      </c>
    </row>
    <row r="82" spans="1:7" s="366" customFormat="1">
      <c r="A82" s="281">
        <v>20</v>
      </c>
      <c r="B82" s="416" t="s">
        <v>278</v>
      </c>
      <c r="C82" s="416" t="s">
        <v>233</v>
      </c>
      <c r="D82" s="169" t="s">
        <v>279</v>
      </c>
      <c r="E82" s="170">
        <v>1000</v>
      </c>
      <c r="F82" s="195">
        <v>44453</v>
      </c>
      <c r="G82" s="364">
        <v>0</v>
      </c>
    </row>
    <row r="83" spans="1:7" s="366" customFormat="1">
      <c r="A83" s="281">
        <v>21</v>
      </c>
      <c r="B83" s="416" t="s">
        <v>278</v>
      </c>
      <c r="C83" s="416" t="s">
        <v>233</v>
      </c>
      <c r="D83" s="169" t="s">
        <v>279</v>
      </c>
      <c r="E83" s="170">
        <v>384</v>
      </c>
      <c r="F83" s="195">
        <v>44453</v>
      </c>
      <c r="G83" s="364">
        <v>0</v>
      </c>
    </row>
    <row r="84" spans="1:7" s="366" customFormat="1">
      <c r="A84" s="281">
        <v>22</v>
      </c>
      <c r="B84" s="416" t="s">
        <v>278</v>
      </c>
      <c r="C84" s="416" t="s">
        <v>233</v>
      </c>
      <c r="D84" s="169" t="s">
        <v>279</v>
      </c>
      <c r="E84" s="170">
        <v>431</v>
      </c>
      <c r="F84" s="195">
        <v>44453</v>
      </c>
      <c r="G84" s="364">
        <v>0</v>
      </c>
    </row>
    <row r="85" spans="1:7" s="366" customFormat="1">
      <c r="A85" s="281">
        <v>23</v>
      </c>
      <c r="B85" s="416" t="s">
        <v>278</v>
      </c>
      <c r="C85" s="416" t="s">
        <v>233</v>
      </c>
      <c r="D85" s="169" t="s">
        <v>279</v>
      </c>
      <c r="E85" s="170">
        <v>278</v>
      </c>
      <c r="F85" s="195">
        <v>44453</v>
      </c>
      <c r="G85" s="364">
        <v>0</v>
      </c>
    </row>
    <row r="86" spans="1:7" s="366" customFormat="1">
      <c r="A86" s="281">
        <v>24</v>
      </c>
      <c r="B86" s="416" t="s">
        <v>278</v>
      </c>
      <c r="C86" s="416" t="s">
        <v>233</v>
      </c>
      <c r="D86" s="169" t="s">
        <v>279</v>
      </c>
      <c r="E86" s="170">
        <v>736</v>
      </c>
      <c r="F86" s="195">
        <v>44453</v>
      </c>
      <c r="G86" s="364">
        <v>0</v>
      </c>
    </row>
    <row r="87" spans="1:7" s="366" customFormat="1">
      <c r="A87" s="281">
        <v>25</v>
      </c>
      <c r="B87" s="416" t="s">
        <v>278</v>
      </c>
      <c r="C87" s="416" t="s">
        <v>233</v>
      </c>
      <c r="D87" s="169" t="s">
        <v>279</v>
      </c>
      <c r="E87" s="170">
        <v>574</v>
      </c>
      <c r="F87" s="195">
        <v>44453</v>
      </c>
      <c r="G87" s="364">
        <v>0</v>
      </c>
    </row>
    <row r="88" spans="1:7" s="366" customFormat="1">
      <c r="A88" s="281">
        <v>26</v>
      </c>
      <c r="B88" s="416" t="s">
        <v>278</v>
      </c>
      <c r="C88" s="416" t="s">
        <v>233</v>
      </c>
      <c r="D88" s="169" t="s">
        <v>279</v>
      </c>
      <c r="E88" s="170">
        <v>13.8</v>
      </c>
      <c r="F88" s="195">
        <v>44453</v>
      </c>
      <c r="G88" s="364">
        <v>0</v>
      </c>
    </row>
    <row r="89" spans="1:7" s="366" customFormat="1">
      <c r="A89" s="281">
        <v>27</v>
      </c>
      <c r="B89" s="416" t="s">
        <v>278</v>
      </c>
      <c r="C89" s="416" t="s">
        <v>233</v>
      </c>
      <c r="D89" s="169" t="s">
        <v>279</v>
      </c>
      <c r="E89" s="170">
        <v>-9</v>
      </c>
      <c r="F89" s="195">
        <v>44453</v>
      </c>
      <c r="G89" s="364">
        <v>0</v>
      </c>
    </row>
    <row r="90" spans="1:7" s="366" customFormat="1">
      <c r="A90" s="281">
        <v>28</v>
      </c>
      <c r="B90" s="416" t="s">
        <v>278</v>
      </c>
      <c r="C90" s="416" t="s">
        <v>233</v>
      </c>
      <c r="D90" s="169" t="s">
        <v>279</v>
      </c>
      <c r="E90" s="170">
        <v>2500</v>
      </c>
      <c r="F90" s="195">
        <v>44453</v>
      </c>
      <c r="G90" s="364">
        <v>0</v>
      </c>
    </row>
    <row r="91" spans="1:7" s="366" customFormat="1">
      <c r="A91" s="281">
        <v>29</v>
      </c>
      <c r="B91" s="416" t="s">
        <v>278</v>
      </c>
      <c r="C91" s="416" t="s">
        <v>233</v>
      </c>
      <c r="D91" s="169" t="s">
        <v>279</v>
      </c>
      <c r="E91" s="170">
        <v>405</v>
      </c>
      <c r="F91" s="195">
        <v>44453</v>
      </c>
      <c r="G91" s="364">
        <v>0</v>
      </c>
    </row>
    <row r="92" spans="1:7" s="366" customFormat="1">
      <c r="A92" s="281">
        <v>30</v>
      </c>
      <c r="B92" s="416" t="s">
        <v>278</v>
      </c>
      <c r="C92" s="416" t="s">
        <v>233</v>
      </c>
      <c r="D92" s="169" t="s">
        <v>279</v>
      </c>
      <c r="E92" s="170">
        <v>1374</v>
      </c>
      <c r="F92" s="195">
        <v>44453</v>
      </c>
      <c r="G92" s="364">
        <v>0</v>
      </c>
    </row>
    <row r="93" spans="1:7" s="366" customFormat="1">
      <c r="A93" s="281">
        <v>31</v>
      </c>
      <c r="B93" s="416" t="s">
        <v>278</v>
      </c>
      <c r="C93" s="416" t="s">
        <v>233</v>
      </c>
      <c r="D93" s="169" t="s">
        <v>279</v>
      </c>
      <c r="E93" s="170">
        <v>6016</v>
      </c>
      <c r="F93" s="195">
        <v>44453</v>
      </c>
      <c r="G93" s="364">
        <v>0</v>
      </c>
    </row>
    <row r="94" spans="1:7" s="366" customFormat="1">
      <c r="A94" s="281">
        <v>32</v>
      </c>
      <c r="B94" s="416" t="s">
        <v>278</v>
      </c>
      <c r="C94" s="416" t="s">
        <v>233</v>
      </c>
      <c r="D94" s="169" t="s">
        <v>279</v>
      </c>
      <c r="E94" s="170">
        <v>1275</v>
      </c>
      <c r="F94" s="195">
        <v>44454</v>
      </c>
      <c r="G94" s="364">
        <v>0</v>
      </c>
    </row>
    <row r="95" spans="1:7" s="366" customFormat="1">
      <c r="A95" s="281">
        <v>33</v>
      </c>
      <c r="B95" s="416" t="s">
        <v>278</v>
      </c>
      <c r="C95" s="416" t="s">
        <v>233</v>
      </c>
      <c r="D95" s="169" t="s">
        <v>279</v>
      </c>
      <c r="E95" s="170">
        <v>122.5</v>
      </c>
      <c r="F95" s="195">
        <v>44454</v>
      </c>
      <c r="G95" s="364">
        <v>0</v>
      </c>
    </row>
    <row r="96" spans="1:7" s="366" customFormat="1">
      <c r="A96" s="281">
        <v>34</v>
      </c>
      <c r="B96" s="416" t="s">
        <v>278</v>
      </c>
      <c r="C96" s="416" t="s">
        <v>233</v>
      </c>
      <c r="D96" s="169" t="s">
        <v>279</v>
      </c>
      <c r="E96" s="170">
        <v>1576.5</v>
      </c>
      <c r="F96" s="195">
        <v>44454</v>
      </c>
      <c r="G96" s="364">
        <v>0</v>
      </c>
    </row>
    <row r="97" spans="1:7" s="366" customFormat="1">
      <c r="A97" s="281">
        <v>35</v>
      </c>
      <c r="B97" s="416" t="s">
        <v>278</v>
      </c>
      <c r="C97" s="416" t="s">
        <v>233</v>
      </c>
      <c r="D97" s="169" t="s">
        <v>279</v>
      </c>
      <c r="E97" s="170">
        <v>88</v>
      </c>
      <c r="F97" s="195">
        <v>44454</v>
      </c>
      <c r="G97" s="364">
        <v>0</v>
      </c>
    </row>
    <row r="98" spans="1:7" s="366" customFormat="1">
      <c r="A98" s="281">
        <v>36</v>
      </c>
      <c r="B98" s="416" t="s">
        <v>278</v>
      </c>
      <c r="C98" s="416" t="s">
        <v>233</v>
      </c>
      <c r="D98" s="169" t="s">
        <v>279</v>
      </c>
      <c r="E98" s="170">
        <v>124</v>
      </c>
      <c r="F98" s="195">
        <v>44454</v>
      </c>
      <c r="G98" s="364">
        <v>0</v>
      </c>
    </row>
    <row r="99" spans="1:7" s="366" customFormat="1">
      <c r="A99" s="281">
        <v>37</v>
      </c>
      <c r="B99" s="416" t="s">
        <v>278</v>
      </c>
      <c r="C99" s="416" t="s">
        <v>233</v>
      </c>
      <c r="D99" s="169" t="s">
        <v>279</v>
      </c>
      <c r="E99" s="170">
        <v>380</v>
      </c>
      <c r="F99" s="195">
        <v>44454</v>
      </c>
      <c r="G99" s="364">
        <v>0</v>
      </c>
    </row>
    <row r="100" spans="1:7" s="366" customFormat="1">
      <c r="A100" s="281">
        <v>38</v>
      </c>
      <c r="B100" s="416" t="s">
        <v>278</v>
      </c>
      <c r="C100" s="416" t="s">
        <v>233</v>
      </c>
      <c r="D100" s="169" t="s">
        <v>279</v>
      </c>
      <c r="E100" s="170">
        <v>104</v>
      </c>
      <c r="F100" s="195">
        <v>44454</v>
      </c>
      <c r="G100" s="364">
        <v>0</v>
      </c>
    </row>
    <row r="101" spans="1:7" s="366" customFormat="1">
      <c r="A101" s="281">
        <v>39</v>
      </c>
      <c r="B101" s="416" t="s">
        <v>278</v>
      </c>
      <c r="C101" s="416" t="s">
        <v>233</v>
      </c>
      <c r="D101" s="169" t="s">
        <v>279</v>
      </c>
      <c r="E101" s="170">
        <v>97</v>
      </c>
      <c r="F101" s="195">
        <v>44454</v>
      </c>
      <c r="G101" s="364">
        <v>0</v>
      </c>
    </row>
    <row r="102" spans="1:7" s="366" customFormat="1">
      <c r="A102" s="281">
        <v>40</v>
      </c>
      <c r="B102" s="416" t="s">
        <v>278</v>
      </c>
      <c r="C102" s="416" t="s">
        <v>233</v>
      </c>
      <c r="D102" s="169" t="s">
        <v>279</v>
      </c>
      <c r="E102" s="170">
        <v>108</v>
      </c>
      <c r="F102" s="195">
        <v>44457</v>
      </c>
      <c r="G102" s="364">
        <v>0</v>
      </c>
    </row>
    <row r="103" spans="1:7" s="366" customFormat="1">
      <c r="A103" s="281">
        <v>41</v>
      </c>
      <c r="B103" s="416" t="s">
        <v>278</v>
      </c>
      <c r="C103" s="416" t="s">
        <v>233</v>
      </c>
      <c r="D103" s="169" t="s">
        <v>279</v>
      </c>
      <c r="E103" s="170">
        <v>2499</v>
      </c>
      <c r="F103" s="195">
        <v>44457</v>
      </c>
      <c r="G103" s="364">
        <v>0</v>
      </c>
    </row>
    <row r="104" spans="1:7" s="366" customFormat="1">
      <c r="A104" s="281">
        <v>42</v>
      </c>
      <c r="B104" s="416" t="s">
        <v>278</v>
      </c>
      <c r="C104" s="416" t="s">
        <v>233</v>
      </c>
      <c r="D104" s="169" t="s">
        <v>279</v>
      </c>
      <c r="E104" s="170">
        <v>987</v>
      </c>
      <c r="F104" s="195">
        <v>44457</v>
      </c>
      <c r="G104" s="364">
        <v>0</v>
      </c>
    </row>
    <row r="105" spans="1:7" s="366" customFormat="1">
      <c r="A105" s="281">
        <v>43</v>
      </c>
      <c r="B105" s="416" t="s">
        <v>278</v>
      </c>
      <c r="C105" s="416" t="s">
        <v>233</v>
      </c>
      <c r="D105" s="169" t="s">
        <v>279</v>
      </c>
      <c r="E105" s="170">
        <v>300</v>
      </c>
      <c r="F105" s="195">
        <v>44457</v>
      </c>
      <c r="G105" s="364">
        <v>0</v>
      </c>
    </row>
    <row r="106" spans="1:7" s="366" customFormat="1">
      <c r="A106" s="281">
        <v>44</v>
      </c>
      <c r="B106" s="416" t="s">
        <v>278</v>
      </c>
      <c r="C106" s="416" t="s">
        <v>233</v>
      </c>
      <c r="D106" s="169" t="s">
        <v>279</v>
      </c>
      <c r="E106" s="170">
        <v>7500</v>
      </c>
      <c r="F106" s="195">
        <v>44457</v>
      </c>
      <c r="G106" s="364">
        <v>0</v>
      </c>
    </row>
    <row r="107" spans="1:7" s="366" customFormat="1">
      <c r="A107" s="281">
        <v>45</v>
      </c>
      <c r="B107" s="416" t="s">
        <v>278</v>
      </c>
      <c r="C107" s="416" t="s">
        <v>233</v>
      </c>
      <c r="D107" s="169" t="s">
        <v>279</v>
      </c>
      <c r="E107" s="170">
        <v>-336.5</v>
      </c>
      <c r="F107" s="195">
        <v>44457</v>
      </c>
      <c r="G107" s="364">
        <v>0</v>
      </c>
    </row>
    <row r="108" spans="1:7" s="366" customFormat="1">
      <c r="A108" s="281">
        <v>46</v>
      </c>
      <c r="B108" s="416" t="s">
        <v>278</v>
      </c>
      <c r="C108" s="416" t="s">
        <v>233</v>
      </c>
      <c r="D108" s="169" t="s">
        <v>279</v>
      </c>
      <c r="E108" s="170">
        <v>1400</v>
      </c>
      <c r="F108" s="195">
        <v>44460</v>
      </c>
      <c r="G108" s="364">
        <v>0</v>
      </c>
    </row>
    <row r="109" spans="1:7" s="366" customFormat="1">
      <c r="A109" s="281">
        <v>47</v>
      </c>
      <c r="B109" s="416" t="s">
        <v>278</v>
      </c>
      <c r="C109" s="416" t="s">
        <v>233</v>
      </c>
      <c r="D109" s="169" t="s">
        <v>279</v>
      </c>
      <c r="E109" s="170">
        <v>1849.5</v>
      </c>
      <c r="F109" s="195">
        <v>44460</v>
      </c>
      <c r="G109" s="364">
        <v>0</v>
      </c>
    </row>
    <row r="110" spans="1:7" s="366" customFormat="1">
      <c r="A110" s="281">
        <v>48</v>
      </c>
      <c r="B110" s="416" t="s">
        <v>278</v>
      </c>
      <c r="C110" s="416" t="s">
        <v>233</v>
      </c>
      <c r="D110" s="169" t="s">
        <v>279</v>
      </c>
      <c r="E110" s="170">
        <v>1360</v>
      </c>
      <c r="F110" s="195">
        <v>44460</v>
      </c>
      <c r="G110" s="364">
        <v>0</v>
      </c>
    </row>
    <row r="111" spans="1:7" s="366" customFormat="1">
      <c r="A111" s="281">
        <v>49</v>
      </c>
      <c r="B111" s="416" t="s">
        <v>278</v>
      </c>
      <c r="C111" s="416" t="s">
        <v>233</v>
      </c>
      <c r="D111" s="169" t="s">
        <v>279</v>
      </c>
      <c r="E111" s="170">
        <v>162.72</v>
      </c>
      <c r="F111" s="195">
        <v>44461</v>
      </c>
      <c r="G111" s="364">
        <v>0</v>
      </c>
    </row>
    <row r="112" spans="1:7" s="366" customFormat="1">
      <c r="A112" s="281">
        <v>50</v>
      </c>
      <c r="B112" s="416" t="s">
        <v>278</v>
      </c>
      <c r="C112" s="416" t="s">
        <v>233</v>
      </c>
      <c r="D112" s="169" t="s">
        <v>279</v>
      </c>
      <c r="E112" s="170">
        <v>674.75</v>
      </c>
      <c r="F112" s="195">
        <v>44461</v>
      </c>
      <c r="G112" s="364">
        <v>0</v>
      </c>
    </row>
    <row r="113" spans="1:7" s="366" customFormat="1">
      <c r="A113" s="281">
        <v>51</v>
      </c>
      <c r="B113" s="416" t="s">
        <v>278</v>
      </c>
      <c r="C113" s="416" t="s">
        <v>233</v>
      </c>
      <c r="D113" s="169" t="s">
        <v>279</v>
      </c>
      <c r="E113" s="170">
        <v>120</v>
      </c>
      <c r="F113" s="195">
        <v>44468</v>
      </c>
      <c r="G113" s="364">
        <v>0</v>
      </c>
    </row>
    <row r="114" spans="1:7" s="366" customFormat="1">
      <c r="A114" s="281">
        <v>52</v>
      </c>
      <c r="B114" s="416" t="s">
        <v>278</v>
      </c>
      <c r="C114" s="416" t="s">
        <v>233</v>
      </c>
      <c r="D114" s="169" t="s">
        <v>279</v>
      </c>
      <c r="E114" s="170">
        <v>51</v>
      </c>
      <c r="F114" s="195">
        <v>44468</v>
      </c>
      <c r="G114" s="364">
        <v>0</v>
      </c>
    </row>
    <row r="115" spans="1:7" s="366" customFormat="1">
      <c r="A115" s="281">
        <v>53</v>
      </c>
      <c r="B115" s="416" t="s">
        <v>278</v>
      </c>
      <c r="C115" s="416" t="s">
        <v>233</v>
      </c>
      <c r="D115" s="169" t="s">
        <v>279</v>
      </c>
      <c r="E115" s="170">
        <v>85</v>
      </c>
      <c r="F115" s="195">
        <v>44470</v>
      </c>
      <c r="G115" s="364">
        <v>0</v>
      </c>
    </row>
    <row r="116" spans="1:7" s="366" customFormat="1">
      <c r="A116" s="281">
        <v>54</v>
      </c>
      <c r="B116" s="416" t="s">
        <v>278</v>
      </c>
      <c r="C116" s="416" t="s">
        <v>233</v>
      </c>
      <c r="D116" s="169" t="s">
        <v>279</v>
      </c>
      <c r="E116" s="170">
        <v>384</v>
      </c>
      <c r="F116" s="195">
        <v>44470</v>
      </c>
      <c r="G116" s="364">
        <v>0</v>
      </c>
    </row>
    <row r="117" spans="1:7" s="366" customFormat="1">
      <c r="A117" s="281">
        <v>55</v>
      </c>
      <c r="B117" s="416" t="s">
        <v>278</v>
      </c>
      <c r="C117" s="416" t="s">
        <v>233</v>
      </c>
      <c r="D117" s="169" t="s">
        <v>279</v>
      </c>
      <c r="E117" s="170">
        <v>410</v>
      </c>
      <c r="F117" s="195">
        <v>44474</v>
      </c>
      <c r="G117" s="364">
        <v>0</v>
      </c>
    </row>
    <row r="118" spans="1:7" s="366" customFormat="1">
      <c r="A118" s="281">
        <v>56</v>
      </c>
      <c r="B118" s="416" t="s">
        <v>278</v>
      </c>
      <c r="C118" s="416" t="s">
        <v>233</v>
      </c>
      <c r="D118" s="169" t="s">
        <v>279</v>
      </c>
      <c r="E118" s="170">
        <v>73</v>
      </c>
      <c r="F118" s="195">
        <v>44474</v>
      </c>
      <c r="G118" s="364">
        <v>0</v>
      </c>
    </row>
    <row r="119" spans="1:7" s="366" customFormat="1">
      <c r="A119" s="281">
        <v>57</v>
      </c>
      <c r="B119" s="416" t="s">
        <v>278</v>
      </c>
      <c r="C119" s="416" t="s">
        <v>233</v>
      </c>
      <c r="D119" s="169" t="s">
        <v>279</v>
      </c>
      <c r="E119" s="170">
        <v>524</v>
      </c>
      <c r="F119" s="195">
        <v>44474</v>
      </c>
      <c r="G119" s="364">
        <v>0</v>
      </c>
    </row>
    <row r="120" spans="1:7" s="366" customFormat="1">
      <c r="A120" s="281">
        <v>58</v>
      </c>
      <c r="B120" s="416" t="s">
        <v>278</v>
      </c>
      <c r="C120" s="416" t="s">
        <v>233</v>
      </c>
      <c r="D120" s="169" t="s">
        <v>279</v>
      </c>
      <c r="E120" s="170">
        <v>145</v>
      </c>
      <c r="F120" s="195">
        <v>44475</v>
      </c>
      <c r="G120" s="364">
        <v>0</v>
      </c>
    </row>
    <row r="121" spans="1:7" s="366" customFormat="1">
      <c r="A121" s="281">
        <v>59</v>
      </c>
      <c r="B121" s="416" t="s">
        <v>278</v>
      </c>
      <c r="C121" s="416" t="s">
        <v>233</v>
      </c>
      <c r="D121" s="169" t="s">
        <v>279</v>
      </c>
      <c r="E121" s="170">
        <v>354</v>
      </c>
      <c r="F121" s="195">
        <v>44475</v>
      </c>
      <c r="G121" s="364">
        <v>0</v>
      </c>
    </row>
    <row r="122" spans="1:7" s="366" customFormat="1">
      <c r="A122" s="281">
        <v>60</v>
      </c>
      <c r="B122" s="416" t="s">
        <v>278</v>
      </c>
      <c r="C122" s="416" t="s">
        <v>233</v>
      </c>
      <c r="D122" s="169" t="s">
        <v>279</v>
      </c>
      <c r="E122" s="170">
        <v>212.5</v>
      </c>
      <c r="F122" s="195">
        <v>44475</v>
      </c>
      <c r="G122" s="364">
        <v>0</v>
      </c>
    </row>
    <row r="123" spans="1:7" s="366" customFormat="1">
      <c r="A123" s="281">
        <v>61</v>
      </c>
      <c r="B123" s="416" t="s">
        <v>278</v>
      </c>
      <c r="C123" s="416" t="s">
        <v>233</v>
      </c>
      <c r="D123" s="169" t="s">
        <v>279</v>
      </c>
      <c r="E123" s="170">
        <v>85</v>
      </c>
      <c r="F123" s="195">
        <v>44476</v>
      </c>
      <c r="G123" s="364">
        <v>0</v>
      </c>
    </row>
    <row r="124" spans="1:7" s="366" customFormat="1">
      <c r="A124" s="281">
        <v>62</v>
      </c>
      <c r="B124" s="416" t="s">
        <v>278</v>
      </c>
      <c r="C124" s="416" t="s">
        <v>233</v>
      </c>
      <c r="D124" s="169" t="s">
        <v>279</v>
      </c>
      <c r="E124" s="170">
        <v>796.5</v>
      </c>
      <c r="F124" s="195">
        <v>44478</v>
      </c>
      <c r="G124" s="364">
        <v>0</v>
      </c>
    </row>
    <row r="125" spans="1:7" s="366" customFormat="1">
      <c r="A125" s="281">
        <v>63</v>
      </c>
      <c r="B125" s="416" t="s">
        <v>278</v>
      </c>
      <c r="C125" s="416" t="s">
        <v>233</v>
      </c>
      <c r="D125" s="169" t="s">
        <v>279</v>
      </c>
      <c r="E125" s="170">
        <v>319</v>
      </c>
      <c r="F125" s="195">
        <v>44478</v>
      </c>
      <c r="G125" s="364">
        <v>0</v>
      </c>
    </row>
    <row r="126" spans="1:7" s="366" customFormat="1">
      <c r="A126" s="281">
        <v>64</v>
      </c>
      <c r="B126" s="416" t="s">
        <v>278</v>
      </c>
      <c r="C126" s="416" t="s">
        <v>233</v>
      </c>
      <c r="D126" s="169" t="s">
        <v>279</v>
      </c>
      <c r="E126" s="170">
        <v>215.5</v>
      </c>
      <c r="F126" s="195">
        <v>44478</v>
      </c>
      <c r="G126" s="364">
        <v>0</v>
      </c>
    </row>
    <row r="127" spans="1:7" s="366" customFormat="1">
      <c r="A127" s="281">
        <v>65</v>
      </c>
      <c r="B127" s="416" t="s">
        <v>278</v>
      </c>
      <c r="C127" s="416" t="s">
        <v>233</v>
      </c>
      <c r="D127" s="169" t="s">
        <v>279</v>
      </c>
      <c r="E127" s="170">
        <v>197</v>
      </c>
      <c r="F127" s="195">
        <v>44483</v>
      </c>
      <c r="G127" s="364">
        <v>0</v>
      </c>
    </row>
    <row r="128" spans="1:7" s="366" customFormat="1">
      <c r="A128" s="281">
        <v>66</v>
      </c>
      <c r="B128" s="416" t="s">
        <v>278</v>
      </c>
      <c r="C128" s="416" t="s">
        <v>233</v>
      </c>
      <c r="D128" s="169" t="s">
        <v>279</v>
      </c>
      <c r="E128" s="170">
        <v>275.5</v>
      </c>
      <c r="F128" s="195">
        <v>44483</v>
      </c>
      <c r="G128" s="364">
        <v>0</v>
      </c>
    </row>
    <row r="129" spans="1:7" s="366" customFormat="1">
      <c r="A129" s="281">
        <v>67</v>
      </c>
      <c r="B129" s="416" t="s">
        <v>278</v>
      </c>
      <c r="C129" s="416" t="s">
        <v>233</v>
      </c>
      <c r="D129" s="169" t="s">
        <v>279</v>
      </c>
      <c r="E129" s="170">
        <v>172.5</v>
      </c>
      <c r="F129" s="195">
        <v>44483</v>
      </c>
      <c r="G129" s="364">
        <v>0</v>
      </c>
    </row>
    <row r="130" spans="1:7" s="366" customFormat="1">
      <c r="A130" s="281">
        <v>68</v>
      </c>
      <c r="B130" s="416" t="s">
        <v>278</v>
      </c>
      <c r="C130" s="416" t="s">
        <v>233</v>
      </c>
      <c r="D130" s="169" t="s">
        <v>279</v>
      </c>
      <c r="E130" s="170">
        <v>880</v>
      </c>
      <c r="F130" s="195">
        <v>44483</v>
      </c>
      <c r="G130" s="364">
        <v>0</v>
      </c>
    </row>
    <row r="131" spans="1:7" s="366" customFormat="1">
      <c r="A131" s="281">
        <v>69</v>
      </c>
      <c r="B131" s="416" t="s">
        <v>278</v>
      </c>
      <c r="C131" s="416" t="s">
        <v>233</v>
      </c>
      <c r="D131" s="169" t="s">
        <v>279</v>
      </c>
      <c r="E131" s="170">
        <v>760</v>
      </c>
      <c r="F131" s="195">
        <v>44483</v>
      </c>
      <c r="G131" s="364">
        <v>0</v>
      </c>
    </row>
    <row r="132" spans="1:7" s="366" customFormat="1">
      <c r="A132" s="281">
        <v>70</v>
      </c>
      <c r="B132" s="416" t="s">
        <v>278</v>
      </c>
      <c r="C132" s="416" t="s">
        <v>233</v>
      </c>
      <c r="D132" s="169" t="s">
        <v>279</v>
      </c>
      <c r="E132" s="170">
        <v>186</v>
      </c>
      <c r="F132" s="195">
        <v>44484</v>
      </c>
      <c r="G132" s="364">
        <v>0</v>
      </c>
    </row>
    <row r="133" spans="1:7" s="366" customFormat="1">
      <c r="A133" s="281">
        <v>71</v>
      </c>
      <c r="B133" s="416" t="s">
        <v>278</v>
      </c>
      <c r="C133" s="416" t="s">
        <v>233</v>
      </c>
      <c r="D133" s="169" t="s">
        <v>279</v>
      </c>
      <c r="E133" s="170">
        <v>222</v>
      </c>
      <c r="F133" s="195">
        <v>44485</v>
      </c>
      <c r="G133" s="364">
        <v>0</v>
      </c>
    </row>
    <row r="134" spans="1:7" s="366" customFormat="1">
      <c r="A134" s="281">
        <v>72</v>
      </c>
      <c r="B134" s="416" t="s">
        <v>278</v>
      </c>
      <c r="C134" s="416" t="s">
        <v>233</v>
      </c>
      <c r="D134" s="169" t="s">
        <v>279</v>
      </c>
      <c r="E134" s="170">
        <v>66</v>
      </c>
      <c r="F134" s="195">
        <v>44485</v>
      </c>
      <c r="G134" s="364">
        <v>0</v>
      </c>
    </row>
    <row r="135" spans="1:7" s="366" customFormat="1">
      <c r="A135" s="281">
        <v>73</v>
      </c>
      <c r="B135" s="416" t="s">
        <v>278</v>
      </c>
      <c r="C135" s="416" t="s">
        <v>233</v>
      </c>
      <c r="D135" s="169" t="s">
        <v>279</v>
      </c>
      <c r="E135" s="170">
        <v>115</v>
      </c>
      <c r="F135" s="195">
        <v>44487</v>
      </c>
      <c r="G135" s="364">
        <v>0</v>
      </c>
    </row>
    <row r="136" spans="1:7" s="366" customFormat="1">
      <c r="A136" s="281">
        <v>74</v>
      </c>
      <c r="B136" s="416" t="s">
        <v>278</v>
      </c>
      <c r="C136" s="416" t="s">
        <v>233</v>
      </c>
      <c r="D136" s="169" t="s">
        <v>279</v>
      </c>
      <c r="E136" s="170">
        <v>142</v>
      </c>
      <c r="F136" s="195">
        <v>44487</v>
      </c>
      <c r="G136" s="364">
        <v>0</v>
      </c>
    </row>
    <row r="137" spans="1:7" s="366" customFormat="1">
      <c r="A137" s="281">
        <v>75</v>
      </c>
      <c r="B137" s="416" t="s">
        <v>278</v>
      </c>
      <c r="C137" s="416" t="s">
        <v>233</v>
      </c>
      <c r="D137" s="169" t="s">
        <v>279</v>
      </c>
      <c r="E137" s="170">
        <v>450</v>
      </c>
      <c r="F137" s="195">
        <v>44494</v>
      </c>
      <c r="G137" s="364">
        <v>0</v>
      </c>
    </row>
    <row r="138" spans="1:7" s="366" customFormat="1">
      <c r="A138" s="281">
        <v>76</v>
      </c>
      <c r="B138" s="416" t="s">
        <v>278</v>
      </c>
      <c r="C138" s="416" t="s">
        <v>233</v>
      </c>
      <c r="D138" s="169" t="s">
        <v>279</v>
      </c>
      <c r="E138" s="170">
        <v>390</v>
      </c>
      <c r="F138" s="195">
        <v>44494</v>
      </c>
      <c r="G138" s="364">
        <v>0</v>
      </c>
    </row>
    <row r="139" spans="1:7" s="366" customFormat="1">
      <c r="A139" s="281">
        <v>77</v>
      </c>
      <c r="B139" s="416" t="s">
        <v>278</v>
      </c>
      <c r="C139" s="416" t="s">
        <v>233</v>
      </c>
      <c r="D139" s="169" t="s">
        <v>279</v>
      </c>
      <c r="E139" s="170">
        <v>64</v>
      </c>
      <c r="F139" s="195">
        <v>44496</v>
      </c>
      <c r="G139" s="364">
        <v>0</v>
      </c>
    </row>
    <row r="140" spans="1:7" s="366" customFormat="1">
      <c r="A140" s="281">
        <v>78</v>
      </c>
      <c r="B140" s="416" t="s">
        <v>278</v>
      </c>
      <c r="C140" s="416" t="s">
        <v>233</v>
      </c>
      <c r="D140" s="169" t="s">
        <v>279</v>
      </c>
      <c r="E140" s="170">
        <v>22</v>
      </c>
      <c r="F140" s="195">
        <v>44497</v>
      </c>
      <c r="G140" s="364">
        <v>0</v>
      </c>
    </row>
    <row r="141" spans="1:7" s="366" customFormat="1">
      <c r="A141" s="281">
        <v>79</v>
      </c>
      <c r="B141" s="416" t="s">
        <v>278</v>
      </c>
      <c r="C141" s="416" t="s">
        <v>233</v>
      </c>
      <c r="D141" s="169" t="s">
        <v>279</v>
      </c>
      <c r="E141" s="170">
        <v>42.25</v>
      </c>
      <c r="F141" s="195">
        <v>44497</v>
      </c>
      <c r="G141" s="364">
        <v>0</v>
      </c>
    </row>
    <row r="142" spans="1:7" s="366" customFormat="1">
      <c r="A142" s="281">
        <v>80</v>
      </c>
      <c r="B142" s="416" t="s">
        <v>278</v>
      </c>
      <c r="C142" s="416" t="s">
        <v>233</v>
      </c>
      <c r="D142" s="169" t="s">
        <v>279</v>
      </c>
      <c r="E142" s="170">
        <v>37.5</v>
      </c>
      <c r="F142" s="195">
        <v>44498</v>
      </c>
      <c r="G142" s="364">
        <v>0</v>
      </c>
    </row>
    <row r="143" spans="1:7" s="366" customFormat="1">
      <c r="A143" s="281">
        <v>81</v>
      </c>
      <c r="B143" s="416" t="s">
        <v>278</v>
      </c>
      <c r="C143" s="416" t="s">
        <v>233</v>
      </c>
      <c r="D143" s="169" t="s">
        <v>279</v>
      </c>
      <c r="E143" s="170">
        <v>574</v>
      </c>
      <c r="F143" s="195">
        <v>44501</v>
      </c>
      <c r="G143" s="364">
        <v>0</v>
      </c>
    </row>
    <row r="144" spans="1:7" s="366" customFormat="1">
      <c r="A144" s="281">
        <v>82</v>
      </c>
      <c r="B144" s="416" t="s">
        <v>278</v>
      </c>
      <c r="C144" s="416" t="s">
        <v>233</v>
      </c>
      <c r="D144" s="169" t="s">
        <v>279</v>
      </c>
      <c r="E144" s="170">
        <v>120</v>
      </c>
      <c r="F144" s="195">
        <v>44501</v>
      </c>
      <c r="G144" s="364">
        <v>0</v>
      </c>
    </row>
    <row r="145" spans="1:7" s="366" customFormat="1">
      <c r="A145" s="281">
        <v>83</v>
      </c>
      <c r="B145" s="416" t="s">
        <v>278</v>
      </c>
      <c r="C145" s="416" t="s">
        <v>233</v>
      </c>
      <c r="D145" s="169" t="s">
        <v>279</v>
      </c>
      <c r="E145" s="170">
        <v>153</v>
      </c>
      <c r="F145" s="195">
        <v>44506</v>
      </c>
      <c r="G145" s="364">
        <v>0</v>
      </c>
    </row>
    <row r="146" spans="1:7" s="366" customFormat="1">
      <c r="A146" s="281">
        <v>84</v>
      </c>
      <c r="B146" s="416" t="s">
        <v>278</v>
      </c>
      <c r="C146" s="416" t="s">
        <v>233</v>
      </c>
      <c r="D146" s="169" t="s">
        <v>279</v>
      </c>
      <c r="E146" s="170">
        <v>61</v>
      </c>
      <c r="F146" s="195">
        <v>44506</v>
      </c>
      <c r="G146" s="364">
        <v>0</v>
      </c>
    </row>
    <row r="147" spans="1:7" s="366" customFormat="1">
      <c r="A147" s="281">
        <v>85</v>
      </c>
      <c r="B147" s="416" t="s">
        <v>278</v>
      </c>
      <c r="C147" s="416" t="s">
        <v>233</v>
      </c>
      <c r="D147" s="169" t="s">
        <v>279</v>
      </c>
      <c r="E147" s="170">
        <v>128</v>
      </c>
      <c r="F147" s="195">
        <v>44506</v>
      </c>
      <c r="G147" s="364">
        <v>0</v>
      </c>
    </row>
    <row r="148" spans="1:7" s="366" customFormat="1">
      <c r="A148" s="281">
        <v>86</v>
      </c>
      <c r="B148" s="416" t="s">
        <v>278</v>
      </c>
      <c r="C148" s="416" t="s">
        <v>233</v>
      </c>
      <c r="D148" s="169" t="s">
        <v>279</v>
      </c>
      <c r="E148" s="170">
        <v>82</v>
      </c>
      <c r="F148" s="195">
        <v>44506</v>
      </c>
      <c r="G148" s="364">
        <v>0</v>
      </c>
    </row>
    <row r="149" spans="1:7" s="366" customFormat="1">
      <c r="A149" s="281">
        <v>87</v>
      </c>
      <c r="B149" s="416" t="s">
        <v>278</v>
      </c>
      <c r="C149" s="416" t="s">
        <v>233</v>
      </c>
      <c r="D149" s="169" t="s">
        <v>279</v>
      </c>
      <c r="E149" s="170">
        <v>1073</v>
      </c>
      <c r="F149" s="195">
        <v>44506</v>
      </c>
      <c r="G149" s="364">
        <v>0</v>
      </c>
    </row>
    <row r="150" spans="1:7" s="366" customFormat="1">
      <c r="A150" s="281">
        <v>88</v>
      </c>
      <c r="B150" s="416" t="s">
        <v>278</v>
      </c>
      <c r="C150" s="416" t="s">
        <v>233</v>
      </c>
      <c r="D150" s="169" t="s">
        <v>279</v>
      </c>
      <c r="E150" s="170">
        <v>185</v>
      </c>
      <c r="F150" s="195">
        <v>44511</v>
      </c>
      <c r="G150" s="364">
        <v>0</v>
      </c>
    </row>
    <row r="151" spans="1:7" s="366" customFormat="1">
      <c r="A151" s="281">
        <v>89</v>
      </c>
      <c r="B151" s="416" t="s">
        <v>278</v>
      </c>
      <c r="C151" s="416" t="s">
        <v>233</v>
      </c>
      <c r="D151" s="169" t="s">
        <v>279</v>
      </c>
      <c r="E151" s="170">
        <v>425</v>
      </c>
      <c r="F151" s="195">
        <v>44519</v>
      </c>
      <c r="G151" s="364">
        <v>0</v>
      </c>
    </row>
    <row r="152" spans="1:7" s="366" customFormat="1">
      <c r="A152" s="281">
        <v>90</v>
      </c>
      <c r="B152" s="416" t="s">
        <v>278</v>
      </c>
      <c r="C152" s="416" t="s">
        <v>233</v>
      </c>
      <c r="D152" s="169" t="s">
        <v>279</v>
      </c>
      <c r="E152" s="170">
        <v>135</v>
      </c>
      <c r="F152" s="195">
        <v>44519</v>
      </c>
      <c r="G152" s="364">
        <v>0</v>
      </c>
    </row>
    <row r="153" spans="1:7" s="366" customFormat="1">
      <c r="A153" s="281">
        <v>91</v>
      </c>
      <c r="B153" s="416" t="s">
        <v>278</v>
      </c>
      <c r="C153" s="416" t="s">
        <v>233</v>
      </c>
      <c r="D153" s="169" t="s">
        <v>279</v>
      </c>
      <c r="E153" s="170">
        <v>617.1</v>
      </c>
      <c r="F153" s="195">
        <v>44519</v>
      </c>
      <c r="G153" s="364">
        <v>0</v>
      </c>
    </row>
    <row r="154" spans="1:7" s="366" customFormat="1">
      <c r="A154" s="281">
        <v>92</v>
      </c>
      <c r="B154" s="416" t="s">
        <v>278</v>
      </c>
      <c r="C154" s="416" t="s">
        <v>233</v>
      </c>
      <c r="D154" s="169" t="s">
        <v>279</v>
      </c>
      <c r="E154" s="170">
        <v>709.5</v>
      </c>
      <c r="F154" s="195">
        <v>44519</v>
      </c>
      <c r="G154" s="364">
        <v>0</v>
      </c>
    </row>
    <row r="155" spans="1:7" s="366" customFormat="1">
      <c r="A155" s="281">
        <v>93</v>
      </c>
      <c r="B155" s="416" t="s">
        <v>278</v>
      </c>
      <c r="C155" s="416" t="s">
        <v>233</v>
      </c>
      <c r="D155" s="169" t="s">
        <v>279</v>
      </c>
      <c r="E155" s="170">
        <v>33.5</v>
      </c>
      <c r="F155" s="195">
        <v>44529</v>
      </c>
      <c r="G155" s="364">
        <v>0</v>
      </c>
    </row>
    <row r="156" spans="1:7" s="366" customFormat="1">
      <c r="A156" s="281">
        <v>94</v>
      </c>
      <c r="B156" s="416" t="s">
        <v>278</v>
      </c>
      <c r="C156" s="416" t="s">
        <v>233</v>
      </c>
      <c r="D156" s="169" t="s">
        <v>279</v>
      </c>
      <c r="E156" s="170">
        <v>563.5</v>
      </c>
      <c r="F156" s="195">
        <v>44529</v>
      </c>
      <c r="G156" s="364">
        <v>0</v>
      </c>
    </row>
    <row r="157" spans="1:7" s="366" customFormat="1">
      <c r="A157" s="281">
        <v>95</v>
      </c>
      <c r="B157" s="416" t="s">
        <v>278</v>
      </c>
      <c r="C157" s="416" t="s">
        <v>233</v>
      </c>
      <c r="D157" s="169" t="s">
        <v>279</v>
      </c>
      <c r="E157" s="170">
        <v>681.5</v>
      </c>
      <c r="F157" s="195">
        <v>44529</v>
      </c>
      <c r="G157" s="364">
        <v>0</v>
      </c>
    </row>
    <row r="158" spans="1:7" s="366" customFormat="1">
      <c r="A158" s="281">
        <v>96</v>
      </c>
      <c r="B158" s="416" t="s">
        <v>278</v>
      </c>
      <c r="C158" s="416" t="s">
        <v>233</v>
      </c>
      <c r="D158" s="169" t="s">
        <v>279</v>
      </c>
      <c r="E158" s="170">
        <v>30</v>
      </c>
      <c r="F158" s="195">
        <v>44529</v>
      </c>
      <c r="G158" s="364">
        <v>0</v>
      </c>
    </row>
    <row r="159" spans="1:7" s="366" customFormat="1">
      <c r="A159" s="281">
        <v>97</v>
      </c>
      <c r="B159" s="416" t="s">
        <v>278</v>
      </c>
      <c r="C159" s="416" t="s">
        <v>233</v>
      </c>
      <c r="D159" s="169" t="s">
        <v>279</v>
      </c>
      <c r="E159" s="170">
        <v>88.5</v>
      </c>
      <c r="F159" s="195">
        <v>44529</v>
      </c>
      <c r="G159" s="364">
        <v>0</v>
      </c>
    </row>
    <row r="160" spans="1:7" s="366" customFormat="1">
      <c r="A160" s="281">
        <v>98</v>
      </c>
      <c r="B160" s="416" t="s">
        <v>278</v>
      </c>
      <c r="C160" s="416" t="s">
        <v>233</v>
      </c>
      <c r="D160" s="169" t="s">
        <v>279</v>
      </c>
      <c r="E160" s="170">
        <v>44.56</v>
      </c>
      <c r="F160" s="195">
        <v>44529</v>
      </c>
      <c r="G160" s="364">
        <v>0</v>
      </c>
    </row>
    <row r="161" spans="1:7" s="366" customFormat="1">
      <c r="A161" s="281">
        <v>99</v>
      </c>
      <c r="B161" s="416" t="s">
        <v>278</v>
      </c>
      <c r="C161" s="416" t="s">
        <v>233</v>
      </c>
      <c r="D161" s="169" t="s">
        <v>279</v>
      </c>
      <c r="E161" s="170">
        <v>669</v>
      </c>
      <c r="F161" s="195">
        <v>44529</v>
      </c>
      <c r="G161" s="364">
        <v>0</v>
      </c>
    </row>
    <row r="162" spans="1:7" s="366" customFormat="1">
      <c r="A162" s="281">
        <v>100</v>
      </c>
      <c r="B162" s="416" t="s">
        <v>278</v>
      </c>
      <c r="C162" s="416" t="s">
        <v>233</v>
      </c>
      <c r="D162" s="169" t="s">
        <v>279</v>
      </c>
      <c r="E162" s="170">
        <v>240</v>
      </c>
      <c r="F162" s="195">
        <v>44529</v>
      </c>
      <c r="G162" s="364">
        <v>0</v>
      </c>
    </row>
    <row r="163" spans="1:7" s="366" customFormat="1">
      <c r="A163" s="281">
        <v>101</v>
      </c>
      <c r="B163" s="416" t="s">
        <v>278</v>
      </c>
      <c r="C163" s="416" t="s">
        <v>233</v>
      </c>
      <c r="D163" s="169" t="s">
        <v>279</v>
      </c>
      <c r="E163" s="170">
        <v>580</v>
      </c>
      <c r="F163" s="195">
        <v>44533</v>
      </c>
      <c r="G163" s="364">
        <v>0</v>
      </c>
    </row>
    <row r="164" spans="1:7" s="366" customFormat="1">
      <c r="A164" s="281">
        <v>102</v>
      </c>
      <c r="B164" s="416" t="s">
        <v>278</v>
      </c>
      <c r="C164" s="416" t="s">
        <v>233</v>
      </c>
      <c r="D164" s="169" t="s">
        <v>279</v>
      </c>
      <c r="E164" s="170">
        <v>527</v>
      </c>
      <c r="F164" s="195">
        <v>44545</v>
      </c>
      <c r="G164" s="364">
        <v>0</v>
      </c>
    </row>
    <row r="165" spans="1:7" s="366" customFormat="1">
      <c r="A165" s="281">
        <v>103</v>
      </c>
      <c r="B165" s="416" t="s">
        <v>278</v>
      </c>
      <c r="C165" s="416" t="s">
        <v>233</v>
      </c>
      <c r="D165" s="169" t="s">
        <v>279</v>
      </c>
      <c r="E165" s="170">
        <v>161.5</v>
      </c>
      <c r="F165" s="195">
        <v>44546</v>
      </c>
      <c r="G165" s="364">
        <v>0</v>
      </c>
    </row>
    <row r="166" spans="1:7" s="366" customFormat="1">
      <c r="A166" s="281">
        <v>104</v>
      </c>
      <c r="B166" s="416" t="s">
        <v>278</v>
      </c>
      <c r="C166" s="416" t="s">
        <v>233</v>
      </c>
      <c r="D166" s="169" t="s">
        <v>279</v>
      </c>
      <c r="E166" s="170">
        <v>158</v>
      </c>
      <c r="F166" s="195">
        <v>44546</v>
      </c>
      <c r="G166" s="364">
        <v>0</v>
      </c>
    </row>
    <row r="167" spans="1:7" s="366" customFormat="1">
      <c r="A167" s="281">
        <v>105</v>
      </c>
      <c r="B167" s="416" t="s">
        <v>280</v>
      </c>
      <c r="C167" s="416" t="s">
        <v>233</v>
      </c>
      <c r="D167" s="169" t="s">
        <v>281</v>
      </c>
      <c r="E167" s="170">
        <v>5000</v>
      </c>
      <c r="F167" s="195">
        <v>44445</v>
      </c>
      <c r="G167" s="364">
        <v>0</v>
      </c>
    </row>
    <row r="168" spans="1:7" s="366" customFormat="1">
      <c r="A168" s="281">
        <v>106</v>
      </c>
      <c r="B168" s="416" t="s">
        <v>282</v>
      </c>
      <c r="C168" s="416" t="s">
        <v>233</v>
      </c>
      <c r="D168" s="169" t="s">
        <v>281</v>
      </c>
      <c r="E168" s="170">
        <v>2499.9</v>
      </c>
      <c r="F168" s="195">
        <v>44460</v>
      </c>
      <c r="G168" s="364">
        <v>0</v>
      </c>
    </row>
    <row r="169" spans="1:7" s="366" customFormat="1">
      <c r="A169" s="281">
        <v>107</v>
      </c>
      <c r="B169" s="416" t="s">
        <v>283</v>
      </c>
      <c r="C169" s="416" t="s">
        <v>233</v>
      </c>
      <c r="D169" s="169" t="s">
        <v>281</v>
      </c>
      <c r="E169" s="170">
        <v>3255.9</v>
      </c>
      <c r="F169" s="195">
        <v>44453</v>
      </c>
      <c r="G169" s="364">
        <v>0</v>
      </c>
    </row>
    <row r="170" spans="1:7" s="366" customFormat="1">
      <c r="A170" s="281">
        <v>108</v>
      </c>
      <c r="B170" s="416" t="s">
        <v>284</v>
      </c>
      <c r="C170" s="416" t="s">
        <v>233</v>
      </c>
      <c r="D170" s="169" t="s">
        <v>281</v>
      </c>
      <c r="E170" s="170">
        <v>4000</v>
      </c>
      <c r="F170" s="195">
        <v>44439</v>
      </c>
      <c r="G170" s="364">
        <v>0</v>
      </c>
    </row>
    <row r="171" spans="1:7" s="366" customFormat="1">
      <c r="A171" s="281">
        <v>109</v>
      </c>
      <c r="B171" s="416" t="s">
        <v>285</v>
      </c>
      <c r="C171" s="416" t="s">
        <v>233</v>
      </c>
      <c r="D171" s="169" t="s">
        <v>279</v>
      </c>
      <c r="E171" s="170">
        <v>50</v>
      </c>
      <c r="F171" s="195">
        <v>44470</v>
      </c>
      <c r="G171" s="364">
        <v>0</v>
      </c>
    </row>
    <row r="172" spans="1:7" s="366" customFormat="1">
      <c r="A172" s="281">
        <v>110</v>
      </c>
      <c r="B172" s="416" t="s">
        <v>286</v>
      </c>
      <c r="C172" s="416" t="s">
        <v>233</v>
      </c>
      <c r="D172" s="169" t="s">
        <v>281</v>
      </c>
      <c r="E172" s="364">
        <v>0</v>
      </c>
      <c r="F172" s="195">
        <v>44284</v>
      </c>
      <c r="G172" s="170">
        <v>3000</v>
      </c>
    </row>
    <row r="173" spans="1:7" s="366" customFormat="1">
      <c r="A173" s="281">
        <v>111</v>
      </c>
      <c r="B173" s="416" t="s">
        <v>287</v>
      </c>
      <c r="C173" s="416" t="s">
        <v>233</v>
      </c>
      <c r="D173" s="169" t="s">
        <v>281</v>
      </c>
      <c r="E173" s="170">
        <v>2187.84</v>
      </c>
      <c r="F173" s="195">
        <v>44420</v>
      </c>
      <c r="G173" s="364">
        <v>0</v>
      </c>
    </row>
    <row r="174" spans="1:7" s="366" customFormat="1">
      <c r="A174" s="281">
        <v>112</v>
      </c>
      <c r="B174" s="416" t="s">
        <v>287</v>
      </c>
      <c r="C174" s="416" t="s">
        <v>233</v>
      </c>
      <c r="D174" s="169" t="s">
        <v>281</v>
      </c>
      <c r="E174" s="170">
        <v>1901.04</v>
      </c>
      <c r="F174" s="195">
        <v>44453</v>
      </c>
      <c r="G174" s="364">
        <v>0</v>
      </c>
    </row>
    <row r="175" spans="1:7" s="366" customFormat="1">
      <c r="A175" s="281">
        <v>113</v>
      </c>
      <c r="B175" s="416" t="s">
        <v>288</v>
      </c>
      <c r="C175" s="416" t="s">
        <v>233</v>
      </c>
      <c r="D175" s="169" t="s">
        <v>281</v>
      </c>
      <c r="E175" s="170">
        <v>700</v>
      </c>
      <c r="F175" s="195">
        <v>44530</v>
      </c>
      <c r="G175" s="364">
        <v>0</v>
      </c>
    </row>
    <row r="176" spans="1:7" s="366" customFormat="1">
      <c r="A176" s="281">
        <v>114</v>
      </c>
      <c r="B176" s="416" t="s">
        <v>288</v>
      </c>
      <c r="C176" s="416" t="s">
        <v>233</v>
      </c>
      <c r="D176" s="169" t="s">
        <v>281</v>
      </c>
      <c r="E176" s="170">
        <v>800</v>
      </c>
      <c r="F176" s="195">
        <v>44530</v>
      </c>
      <c r="G176" s="364">
        <v>0</v>
      </c>
    </row>
    <row r="177" spans="1:7" s="366" customFormat="1">
      <c r="A177" s="281">
        <v>115</v>
      </c>
      <c r="B177" s="416" t="s">
        <v>289</v>
      </c>
      <c r="C177" s="416" t="s">
        <v>233</v>
      </c>
      <c r="D177" s="169" t="s">
        <v>279</v>
      </c>
      <c r="E177" s="364">
        <v>0</v>
      </c>
      <c r="F177" s="195">
        <v>44314</v>
      </c>
      <c r="G177" s="170">
        <v>4467.6400000000003</v>
      </c>
    </row>
    <row r="178" spans="1:7" s="366" customFormat="1">
      <c r="A178" s="281">
        <v>116</v>
      </c>
      <c r="B178" s="416" t="s">
        <v>289</v>
      </c>
      <c r="C178" s="416" t="s">
        <v>233</v>
      </c>
      <c r="D178" s="169" t="s">
        <v>279</v>
      </c>
      <c r="E178" s="170">
        <v>3213.2</v>
      </c>
      <c r="F178" s="195">
        <v>44420</v>
      </c>
      <c r="G178" s="364">
        <v>0</v>
      </c>
    </row>
    <row r="179" spans="1:7" s="366" customFormat="1">
      <c r="A179" s="281">
        <v>117</v>
      </c>
      <c r="B179" s="416" t="s">
        <v>290</v>
      </c>
      <c r="C179" s="416" t="s">
        <v>233</v>
      </c>
      <c r="D179" s="169" t="s">
        <v>281</v>
      </c>
      <c r="E179" s="170">
        <v>308</v>
      </c>
      <c r="F179" s="195">
        <v>44438</v>
      </c>
      <c r="G179" s="364">
        <v>0</v>
      </c>
    </row>
    <row r="180" spans="1:7" s="366" customFormat="1">
      <c r="A180" s="281">
        <v>118</v>
      </c>
      <c r="B180" s="416" t="s">
        <v>290</v>
      </c>
      <c r="C180" s="416" t="s">
        <v>233</v>
      </c>
      <c r="D180" s="169" t="s">
        <v>281</v>
      </c>
      <c r="E180" s="170">
        <v>1275</v>
      </c>
      <c r="F180" s="195">
        <v>44445</v>
      </c>
      <c r="G180" s="364">
        <v>0</v>
      </c>
    </row>
    <row r="181" spans="1:7" s="366" customFormat="1">
      <c r="A181" s="281">
        <v>119</v>
      </c>
      <c r="B181" s="416" t="s">
        <v>291</v>
      </c>
      <c r="C181" s="416" t="s">
        <v>233</v>
      </c>
      <c r="D181" s="169" t="s">
        <v>281</v>
      </c>
      <c r="E181" s="170">
        <v>5576.5</v>
      </c>
      <c r="F181" s="195">
        <v>44424</v>
      </c>
      <c r="G181" s="364">
        <v>0</v>
      </c>
    </row>
    <row r="182" spans="1:7" s="366" customFormat="1">
      <c r="A182" s="281">
        <v>120</v>
      </c>
      <c r="B182" s="416" t="s">
        <v>291</v>
      </c>
      <c r="C182" s="416" t="s">
        <v>233</v>
      </c>
      <c r="D182" s="169" t="s">
        <v>281</v>
      </c>
      <c r="E182" s="170">
        <v>434</v>
      </c>
      <c r="F182" s="195">
        <v>44431</v>
      </c>
      <c r="G182" s="364">
        <v>0</v>
      </c>
    </row>
    <row r="183" spans="1:7" s="366" customFormat="1">
      <c r="A183" s="281">
        <v>121</v>
      </c>
      <c r="B183" s="416" t="s">
        <v>292</v>
      </c>
      <c r="C183" s="416" t="s">
        <v>233</v>
      </c>
      <c r="D183" s="169" t="s">
        <v>281</v>
      </c>
      <c r="E183" s="170">
        <v>1500</v>
      </c>
      <c r="F183" s="195">
        <v>44449</v>
      </c>
      <c r="G183" s="364">
        <v>0</v>
      </c>
    </row>
    <row r="184" spans="1:7" s="366" customFormat="1">
      <c r="A184" s="281">
        <v>122</v>
      </c>
      <c r="B184" s="416" t="s">
        <v>293</v>
      </c>
      <c r="C184" s="416" t="s">
        <v>233</v>
      </c>
      <c r="D184" s="169" t="s">
        <v>281</v>
      </c>
      <c r="E184" s="364">
        <v>0</v>
      </c>
      <c r="F184" s="195">
        <v>44343</v>
      </c>
      <c r="G184" s="170">
        <v>5241.1000000000004</v>
      </c>
    </row>
    <row r="185" spans="1:7" s="366" customFormat="1">
      <c r="A185" s="281">
        <v>123</v>
      </c>
      <c r="B185" s="416" t="s">
        <v>294</v>
      </c>
      <c r="C185" s="416" t="s">
        <v>233</v>
      </c>
      <c r="D185" s="169" t="s">
        <v>281</v>
      </c>
      <c r="E185" s="364">
        <v>0</v>
      </c>
      <c r="F185" s="195">
        <v>44335</v>
      </c>
      <c r="G185" s="170">
        <v>3747.98</v>
      </c>
    </row>
    <row r="186" spans="1:7" s="366" customFormat="1">
      <c r="A186" s="281">
        <v>124</v>
      </c>
      <c r="B186" s="416" t="s">
        <v>295</v>
      </c>
      <c r="C186" s="416" t="s">
        <v>233</v>
      </c>
      <c r="D186" s="169" t="s">
        <v>281</v>
      </c>
      <c r="E186" s="170">
        <v>6730.29</v>
      </c>
      <c r="F186" s="195">
        <v>44421</v>
      </c>
      <c r="G186" s="364">
        <v>0</v>
      </c>
    </row>
    <row r="187" spans="1:7" s="366" customFormat="1">
      <c r="A187" s="281">
        <v>125</v>
      </c>
      <c r="B187" s="416" t="s">
        <v>296</v>
      </c>
      <c r="C187" s="416" t="s">
        <v>233</v>
      </c>
      <c r="D187" s="169" t="s">
        <v>279</v>
      </c>
      <c r="E187" s="364">
        <v>0</v>
      </c>
      <c r="F187" s="195">
        <v>44273</v>
      </c>
      <c r="G187" s="170">
        <v>164.5</v>
      </c>
    </row>
    <row r="188" spans="1:7" s="366" customFormat="1">
      <c r="A188" s="281">
        <v>126</v>
      </c>
      <c r="B188" s="416" t="s">
        <v>296</v>
      </c>
      <c r="C188" s="416" t="s">
        <v>233</v>
      </c>
      <c r="D188" s="169" t="s">
        <v>279</v>
      </c>
      <c r="E188" s="364">
        <v>0</v>
      </c>
      <c r="F188" s="195">
        <v>44285</v>
      </c>
      <c r="G188" s="170">
        <v>653.79999999999995</v>
      </c>
    </row>
    <row r="189" spans="1:7" s="366" customFormat="1">
      <c r="A189" s="281">
        <v>127</v>
      </c>
      <c r="B189" s="416" t="s">
        <v>296</v>
      </c>
      <c r="C189" s="416" t="s">
        <v>233</v>
      </c>
      <c r="D189" s="169" t="s">
        <v>279</v>
      </c>
      <c r="E189" s="364">
        <v>0</v>
      </c>
      <c r="F189" s="195">
        <v>44287</v>
      </c>
      <c r="G189" s="170">
        <v>3744.65</v>
      </c>
    </row>
    <row r="190" spans="1:7" s="366" customFormat="1">
      <c r="A190" s="281">
        <v>128</v>
      </c>
      <c r="B190" s="416" t="s">
        <v>296</v>
      </c>
      <c r="C190" s="416" t="s">
        <v>233</v>
      </c>
      <c r="D190" s="169" t="s">
        <v>279</v>
      </c>
      <c r="E190" s="364">
        <v>0</v>
      </c>
      <c r="F190" s="195">
        <v>44294</v>
      </c>
      <c r="G190" s="170">
        <v>716.96</v>
      </c>
    </row>
    <row r="191" spans="1:7" s="366" customFormat="1">
      <c r="A191" s="281">
        <v>129</v>
      </c>
      <c r="B191" s="416" t="s">
        <v>296</v>
      </c>
      <c r="C191" s="416" t="s">
        <v>233</v>
      </c>
      <c r="D191" s="169" t="s">
        <v>279</v>
      </c>
      <c r="E191" s="364">
        <v>0</v>
      </c>
      <c r="F191" s="195">
        <v>44294</v>
      </c>
      <c r="G191" s="170">
        <v>5980</v>
      </c>
    </row>
    <row r="192" spans="1:7" s="366" customFormat="1">
      <c r="A192" s="281">
        <v>130</v>
      </c>
      <c r="B192" s="416" t="s">
        <v>296</v>
      </c>
      <c r="C192" s="416" t="s">
        <v>233</v>
      </c>
      <c r="D192" s="169" t="s">
        <v>279</v>
      </c>
      <c r="E192" s="364">
        <v>0</v>
      </c>
      <c r="F192" s="195">
        <v>44298</v>
      </c>
      <c r="G192" s="170">
        <v>186</v>
      </c>
    </row>
    <row r="193" spans="1:7" s="366" customFormat="1">
      <c r="A193" s="281">
        <v>131</v>
      </c>
      <c r="B193" s="416" t="s">
        <v>296</v>
      </c>
      <c r="C193" s="416" t="s">
        <v>233</v>
      </c>
      <c r="D193" s="169" t="s">
        <v>279</v>
      </c>
      <c r="E193" s="364">
        <v>0</v>
      </c>
      <c r="F193" s="195">
        <v>44299</v>
      </c>
      <c r="G193" s="170">
        <v>1905</v>
      </c>
    </row>
    <row r="194" spans="1:7" s="366" customFormat="1">
      <c r="A194" s="281">
        <v>132</v>
      </c>
      <c r="B194" s="416" t="s">
        <v>296</v>
      </c>
      <c r="C194" s="416" t="s">
        <v>233</v>
      </c>
      <c r="D194" s="169" t="s">
        <v>279</v>
      </c>
      <c r="E194" s="364">
        <v>0</v>
      </c>
      <c r="F194" s="195">
        <v>44299</v>
      </c>
      <c r="G194" s="170">
        <v>1415.65</v>
      </c>
    </row>
    <row r="195" spans="1:7" s="366" customFormat="1">
      <c r="A195" s="281">
        <v>133</v>
      </c>
      <c r="B195" s="416" t="s">
        <v>296</v>
      </c>
      <c r="C195" s="416" t="s">
        <v>233</v>
      </c>
      <c r="D195" s="169" t="s">
        <v>279</v>
      </c>
      <c r="E195" s="364">
        <v>0</v>
      </c>
      <c r="F195" s="195">
        <v>44300</v>
      </c>
      <c r="G195" s="170">
        <v>181.9</v>
      </c>
    </row>
    <row r="196" spans="1:7" s="366" customFormat="1">
      <c r="A196" s="281">
        <v>134</v>
      </c>
      <c r="B196" s="416" t="s">
        <v>296</v>
      </c>
      <c r="C196" s="416" t="s">
        <v>233</v>
      </c>
      <c r="D196" s="169" t="s">
        <v>279</v>
      </c>
      <c r="E196" s="364">
        <v>0</v>
      </c>
      <c r="F196" s="195">
        <v>44302</v>
      </c>
      <c r="G196" s="170">
        <v>4259.5600000000004</v>
      </c>
    </row>
    <row r="197" spans="1:7" s="366" customFormat="1">
      <c r="A197" s="281">
        <v>135</v>
      </c>
      <c r="B197" s="416" t="s">
        <v>296</v>
      </c>
      <c r="C197" s="416" t="s">
        <v>233</v>
      </c>
      <c r="D197" s="169" t="s">
        <v>279</v>
      </c>
      <c r="E197" s="364">
        <v>0</v>
      </c>
      <c r="F197" s="195">
        <v>44305</v>
      </c>
      <c r="G197" s="170">
        <v>197.4</v>
      </c>
    </row>
    <row r="198" spans="1:7" s="366" customFormat="1">
      <c r="A198" s="281">
        <v>136</v>
      </c>
      <c r="B198" s="416" t="s">
        <v>296</v>
      </c>
      <c r="C198" s="416" t="s">
        <v>233</v>
      </c>
      <c r="D198" s="169" t="s">
        <v>279</v>
      </c>
      <c r="E198" s="170">
        <v>250.7</v>
      </c>
      <c r="F198" s="195">
        <v>44421</v>
      </c>
      <c r="G198" s="364">
        <v>0</v>
      </c>
    </row>
    <row r="199" spans="1:7" s="366" customFormat="1">
      <c r="A199" s="281">
        <v>137</v>
      </c>
      <c r="B199" s="416" t="s">
        <v>297</v>
      </c>
      <c r="C199" s="416" t="s">
        <v>233</v>
      </c>
      <c r="D199" s="169" t="s">
        <v>281</v>
      </c>
      <c r="E199" s="364">
        <v>0</v>
      </c>
      <c r="F199" s="195">
        <v>44347</v>
      </c>
      <c r="G199" s="170">
        <v>3750</v>
      </c>
    </row>
    <row r="200" spans="1:7" s="366" customFormat="1">
      <c r="A200" s="281">
        <v>138</v>
      </c>
      <c r="B200" s="416" t="s">
        <v>298</v>
      </c>
      <c r="C200" s="416" t="s">
        <v>233</v>
      </c>
      <c r="D200" s="169" t="s">
        <v>281</v>
      </c>
      <c r="E200" s="170">
        <v>2849.75</v>
      </c>
      <c r="F200" s="195">
        <v>44427</v>
      </c>
      <c r="G200" s="364">
        <v>0</v>
      </c>
    </row>
    <row r="201" spans="1:7" s="366" customFormat="1">
      <c r="A201" s="281">
        <v>139</v>
      </c>
      <c r="B201" s="416" t="s">
        <v>299</v>
      </c>
      <c r="C201" s="416" t="s">
        <v>233</v>
      </c>
      <c r="D201" s="169" t="s">
        <v>281</v>
      </c>
      <c r="E201" s="364">
        <v>0</v>
      </c>
      <c r="F201" s="195">
        <v>44337</v>
      </c>
      <c r="G201" s="170">
        <v>3750</v>
      </c>
    </row>
    <row r="202" spans="1:7" s="366" customFormat="1">
      <c r="A202" s="281">
        <v>140</v>
      </c>
      <c r="B202" s="416" t="s">
        <v>300</v>
      </c>
      <c r="C202" s="416" t="s">
        <v>233</v>
      </c>
      <c r="D202" s="169" t="s">
        <v>279</v>
      </c>
      <c r="E202" s="170">
        <v>73</v>
      </c>
      <c r="F202" s="195">
        <v>44432</v>
      </c>
      <c r="G202" s="364">
        <v>0</v>
      </c>
    </row>
    <row r="203" spans="1:7" s="366" customFormat="1">
      <c r="A203" s="281">
        <v>141</v>
      </c>
      <c r="B203" s="416" t="s">
        <v>300</v>
      </c>
      <c r="C203" s="416" t="s">
        <v>233</v>
      </c>
      <c r="D203" s="169" t="s">
        <v>279</v>
      </c>
      <c r="E203" s="170">
        <v>37.5</v>
      </c>
      <c r="F203" s="195">
        <v>44432</v>
      </c>
      <c r="G203" s="364">
        <v>0</v>
      </c>
    </row>
    <row r="204" spans="1:7" s="366" customFormat="1">
      <c r="A204" s="281">
        <v>142</v>
      </c>
      <c r="B204" s="416" t="s">
        <v>300</v>
      </c>
      <c r="C204" s="416" t="s">
        <v>233</v>
      </c>
      <c r="D204" s="169" t="s">
        <v>279</v>
      </c>
      <c r="E204" s="170">
        <v>1130</v>
      </c>
      <c r="F204" s="195">
        <v>44442</v>
      </c>
      <c r="G204" s="364">
        <v>0</v>
      </c>
    </row>
    <row r="205" spans="1:7" s="366" customFormat="1">
      <c r="A205" s="281">
        <v>143</v>
      </c>
      <c r="B205" s="416" t="s">
        <v>300</v>
      </c>
      <c r="C205" s="416" t="s">
        <v>233</v>
      </c>
      <c r="D205" s="169" t="s">
        <v>279</v>
      </c>
      <c r="E205" s="170">
        <v>62.25</v>
      </c>
      <c r="F205" s="195">
        <v>44452</v>
      </c>
      <c r="G205" s="364">
        <v>0</v>
      </c>
    </row>
    <row r="206" spans="1:7" s="366" customFormat="1">
      <c r="A206" s="281">
        <v>144</v>
      </c>
      <c r="B206" s="416" t="s">
        <v>300</v>
      </c>
      <c r="C206" s="416" t="s">
        <v>233</v>
      </c>
      <c r="D206" s="169" t="s">
        <v>279</v>
      </c>
      <c r="E206" s="170">
        <v>168.9</v>
      </c>
      <c r="F206" s="195">
        <v>44461</v>
      </c>
      <c r="G206" s="364">
        <v>0</v>
      </c>
    </row>
    <row r="207" spans="1:7" s="366" customFormat="1">
      <c r="A207" s="281">
        <v>145</v>
      </c>
      <c r="B207" s="416" t="s">
        <v>300</v>
      </c>
      <c r="C207" s="416" t="s">
        <v>233</v>
      </c>
      <c r="D207" s="169" t="s">
        <v>279</v>
      </c>
      <c r="E207" s="170">
        <v>29.95</v>
      </c>
      <c r="F207" s="195">
        <v>44464</v>
      </c>
      <c r="G207" s="364">
        <v>0</v>
      </c>
    </row>
    <row r="208" spans="1:7" s="366" customFormat="1">
      <c r="A208" s="281">
        <v>146</v>
      </c>
      <c r="B208" s="416" t="s">
        <v>300</v>
      </c>
      <c r="C208" s="416" t="s">
        <v>233</v>
      </c>
      <c r="D208" s="169" t="s">
        <v>279</v>
      </c>
      <c r="E208" s="170">
        <v>59.9</v>
      </c>
      <c r="F208" s="195">
        <v>44466</v>
      </c>
      <c r="G208" s="364">
        <v>0</v>
      </c>
    </row>
    <row r="209" spans="1:7" s="366" customFormat="1">
      <c r="A209" s="281">
        <v>147</v>
      </c>
      <c r="B209" s="416" t="s">
        <v>300</v>
      </c>
      <c r="C209" s="416" t="s">
        <v>233</v>
      </c>
      <c r="D209" s="169" t="s">
        <v>279</v>
      </c>
      <c r="E209" s="170">
        <v>22.1</v>
      </c>
      <c r="F209" s="195">
        <v>44466</v>
      </c>
      <c r="G209" s="364">
        <v>0</v>
      </c>
    </row>
    <row r="210" spans="1:7" s="366" customFormat="1">
      <c r="A210" s="281">
        <v>148</v>
      </c>
      <c r="B210" s="416" t="s">
        <v>301</v>
      </c>
      <c r="C210" s="416" t="s">
        <v>233</v>
      </c>
      <c r="D210" s="169" t="s">
        <v>281</v>
      </c>
      <c r="E210" s="170">
        <v>7500</v>
      </c>
      <c r="F210" s="195">
        <v>44159</v>
      </c>
      <c r="G210" s="364">
        <v>0</v>
      </c>
    </row>
    <row r="211" spans="1:7" s="366" customFormat="1">
      <c r="A211" s="281">
        <v>149</v>
      </c>
      <c r="B211" s="416" t="s">
        <v>302</v>
      </c>
      <c r="C211" s="416" t="s">
        <v>233</v>
      </c>
      <c r="D211" s="169" t="s">
        <v>281</v>
      </c>
      <c r="E211" s="364">
        <v>0</v>
      </c>
      <c r="F211" s="195">
        <v>44300</v>
      </c>
      <c r="G211" s="170">
        <v>2950</v>
      </c>
    </row>
    <row r="212" spans="1:7" s="366" customFormat="1">
      <c r="A212" s="281">
        <v>150</v>
      </c>
      <c r="B212" s="416" t="s">
        <v>302</v>
      </c>
      <c r="C212" s="416" t="s">
        <v>233</v>
      </c>
      <c r="D212" s="169" t="s">
        <v>281</v>
      </c>
      <c r="E212" s="170">
        <v>4961.55</v>
      </c>
      <c r="F212" s="195">
        <v>44425</v>
      </c>
      <c r="G212" s="364">
        <v>0</v>
      </c>
    </row>
    <row r="213" spans="1:7" s="366" customFormat="1">
      <c r="A213" s="281">
        <v>151</v>
      </c>
      <c r="B213" s="416" t="s">
        <v>303</v>
      </c>
      <c r="C213" s="416" t="s">
        <v>233</v>
      </c>
      <c r="D213" s="169" t="s">
        <v>281</v>
      </c>
      <c r="E213" s="170">
        <v>1911.68</v>
      </c>
      <c r="F213" s="195">
        <v>44435</v>
      </c>
      <c r="G213" s="364">
        <v>0</v>
      </c>
    </row>
    <row r="214" spans="1:7" s="366" customFormat="1">
      <c r="A214" s="281">
        <v>152</v>
      </c>
      <c r="B214" s="416" t="s">
        <v>304</v>
      </c>
      <c r="C214" s="416" t="s">
        <v>233</v>
      </c>
      <c r="D214" s="169" t="s">
        <v>279</v>
      </c>
      <c r="E214" s="170">
        <v>723.5</v>
      </c>
      <c r="F214" s="195">
        <v>44453</v>
      </c>
      <c r="G214" s="364">
        <v>0</v>
      </c>
    </row>
    <row r="215" spans="1:7" s="366" customFormat="1">
      <c r="A215" s="281">
        <v>153</v>
      </c>
      <c r="B215" s="416" t="s">
        <v>305</v>
      </c>
      <c r="C215" s="416" t="s">
        <v>233</v>
      </c>
      <c r="D215" s="169" t="s">
        <v>279</v>
      </c>
      <c r="E215" s="170">
        <v>700.89</v>
      </c>
      <c r="F215" s="195">
        <v>44442</v>
      </c>
      <c r="G215" s="364">
        <v>0</v>
      </c>
    </row>
    <row r="216" spans="1:7" s="366" customFormat="1">
      <c r="A216" s="281">
        <v>154</v>
      </c>
      <c r="B216" s="416" t="s">
        <v>305</v>
      </c>
      <c r="C216" s="416" t="s">
        <v>233</v>
      </c>
      <c r="D216" s="169" t="s">
        <v>279</v>
      </c>
      <c r="E216" s="170">
        <v>1039.28</v>
      </c>
      <c r="F216" s="195">
        <v>44454</v>
      </c>
      <c r="G216" s="364">
        <v>0</v>
      </c>
    </row>
    <row r="217" spans="1:7" s="366" customFormat="1">
      <c r="A217" s="281">
        <v>155</v>
      </c>
      <c r="B217" s="416" t="s">
        <v>305</v>
      </c>
      <c r="C217" s="416" t="s">
        <v>233</v>
      </c>
      <c r="D217" s="169" t="s">
        <v>279</v>
      </c>
      <c r="E217" s="170">
        <v>1389.29</v>
      </c>
      <c r="F217" s="195">
        <v>44455</v>
      </c>
      <c r="G217" s="364">
        <v>0</v>
      </c>
    </row>
    <row r="218" spans="1:7" s="366" customFormat="1">
      <c r="A218" s="281">
        <v>156</v>
      </c>
      <c r="B218" s="416" t="s">
        <v>306</v>
      </c>
      <c r="C218" s="416" t="s">
        <v>233</v>
      </c>
      <c r="D218" s="169" t="s">
        <v>281</v>
      </c>
      <c r="E218" s="170">
        <v>4736.47</v>
      </c>
      <c r="F218" s="195">
        <v>44439</v>
      </c>
      <c r="G218" s="364">
        <v>0</v>
      </c>
    </row>
    <row r="219" spans="1:7" s="366" customFormat="1">
      <c r="A219" s="281">
        <v>157</v>
      </c>
      <c r="B219" s="416" t="s">
        <v>306</v>
      </c>
      <c r="C219" s="416" t="s">
        <v>233</v>
      </c>
      <c r="D219" s="169" t="s">
        <v>281</v>
      </c>
      <c r="E219" s="170">
        <v>-3750</v>
      </c>
      <c r="F219" s="195">
        <v>44014</v>
      </c>
      <c r="G219" s="364">
        <v>0</v>
      </c>
    </row>
    <row r="220" spans="1:7" s="366" customFormat="1">
      <c r="A220" s="281">
        <v>158</v>
      </c>
      <c r="B220" s="416" t="s">
        <v>307</v>
      </c>
      <c r="C220" s="416" t="s">
        <v>233</v>
      </c>
      <c r="D220" s="169" t="s">
        <v>279</v>
      </c>
      <c r="E220" s="364">
        <v>0</v>
      </c>
      <c r="F220" s="195">
        <v>44354</v>
      </c>
      <c r="G220" s="170">
        <v>47.9</v>
      </c>
    </row>
    <row r="221" spans="1:7" s="366" customFormat="1">
      <c r="A221" s="281">
        <v>159</v>
      </c>
      <c r="B221" s="416" t="s">
        <v>307</v>
      </c>
      <c r="C221" s="416" t="s">
        <v>233</v>
      </c>
      <c r="D221" s="169" t="s">
        <v>279</v>
      </c>
      <c r="E221" s="170">
        <v>445.55</v>
      </c>
      <c r="F221" s="195">
        <v>44391</v>
      </c>
      <c r="G221" s="364">
        <v>0</v>
      </c>
    </row>
    <row r="222" spans="1:7" s="366" customFormat="1">
      <c r="A222" s="281">
        <v>160</v>
      </c>
      <c r="B222" s="416" t="s">
        <v>307</v>
      </c>
      <c r="C222" s="416" t="s">
        <v>233</v>
      </c>
      <c r="D222" s="169" t="s">
        <v>279</v>
      </c>
      <c r="E222" s="170">
        <v>108.12</v>
      </c>
      <c r="F222" s="195">
        <v>44421</v>
      </c>
      <c r="G222" s="364">
        <v>0</v>
      </c>
    </row>
    <row r="223" spans="1:7" s="366" customFormat="1">
      <c r="A223" s="281">
        <v>161</v>
      </c>
      <c r="B223" s="416" t="s">
        <v>307</v>
      </c>
      <c r="C223" s="416" t="s">
        <v>233</v>
      </c>
      <c r="D223" s="169" t="s">
        <v>279</v>
      </c>
      <c r="E223" s="170">
        <v>60.01</v>
      </c>
      <c r="F223" s="195">
        <v>44431</v>
      </c>
      <c r="G223" s="364">
        <v>0</v>
      </c>
    </row>
    <row r="224" spans="1:7" s="366" customFormat="1">
      <c r="A224" s="281">
        <v>162</v>
      </c>
      <c r="B224" s="416" t="s">
        <v>307</v>
      </c>
      <c r="C224" s="416" t="s">
        <v>233</v>
      </c>
      <c r="D224" s="169" t="s">
        <v>279</v>
      </c>
      <c r="E224" s="170">
        <v>3</v>
      </c>
      <c r="F224" s="195">
        <v>44431</v>
      </c>
      <c r="G224" s="364">
        <v>0</v>
      </c>
    </row>
    <row r="225" spans="1:7" s="366" customFormat="1">
      <c r="A225" s="281">
        <v>163</v>
      </c>
      <c r="B225" s="416" t="s">
        <v>307</v>
      </c>
      <c r="C225" s="416" t="s">
        <v>233</v>
      </c>
      <c r="D225" s="169" t="s">
        <v>279</v>
      </c>
      <c r="E225" s="170">
        <v>13.2</v>
      </c>
      <c r="F225" s="195">
        <v>44439</v>
      </c>
      <c r="G225" s="364">
        <v>0</v>
      </c>
    </row>
    <row r="226" spans="1:7" s="366" customFormat="1">
      <c r="A226" s="281">
        <v>164</v>
      </c>
      <c r="B226" s="416" t="s">
        <v>307</v>
      </c>
      <c r="C226" s="416" t="s">
        <v>233</v>
      </c>
      <c r="D226" s="169" t="s">
        <v>279</v>
      </c>
      <c r="E226" s="170">
        <v>264</v>
      </c>
      <c r="F226" s="195">
        <v>44441</v>
      </c>
      <c r="G226" s="364">
        <v>0</v>
      </c>
    </row>
    <row r="227" spans="1:7" s="366" customFormat="1">
      <c r="A227" s="281">
        <v>165</v>
      </c>
      <c r="B227" s="416" t="s">
        <v>307</v>
      </c>
      <c r="C227" s="416" t="s">
        <v>233</v>
      </c>
      <c r="D227" s="169" t="s">
        <v>279</v>
      </c>
      <c r="E227" s="170">
        <v>67.05</v>
      </c>
      <c r="F227" s="195">
        <v>44442</v>
      </c>
      <c r="G227" s="364">
        <v>0</v>
      </c>
    </row>
    <row r="228" spans="1:7" s="366" customFormat="1">
      <c r="A228" s="281">
        <v>166</v>
      </c>
      <c r="B228" s="416" t="s">
        <v>307</v>
      </c>
      <c r="C228" s="416" t="s">
        <v>233</v>
      </c>
      <c r="D228" s="169" t="s">
        <v>279</v>
      </c>
      <c r="E228" s="170">
        <v>-605</v>
      </c>
      <c r="F228" s="195">
        <v>44442</v>
      </c>
      <c r="G228" s="364">
        <v>0</v>
      </c>
    </row>
    <row r="229" spans="1:7" s="366" customFormat="1">
      <c r="A229" s="281">
        <v>167</v>
      </c>
      <c r="B229" s="416" t="s">
        <v>307</v>
      </c>
      <c r="C229" s="416" t="s">
        <v>233</v>
      </c>
      <c r="D229" s="169" t="s">
        <v>279</v>
      </c>
      <c r="E229" s="170">
        <v>605</v>
      </c>
      <c r="F229" s="195">
        <v>44442</v>
      </c>
      <c r="G229" s="364">
        <v>0</v>
      </c>
    </row>
    <row r="230" spans="1:7" s="366" customFormat="1">
      <c r="A230" s="281">
        <v>168</v>
      </c>
      <c r="B230" s="416" t="s">
        <v>307</v>
      </c>
      <c r="C230" s="416" t="s">
        <v>233</v>
      </c>
      <c r="D230" s="169" t="s">
        <v>279</v>
      </c>
      <c r="E230" s="170">
        <v>386.3</v>
      </c>
      <c r="F230" s="195">
        <v>44442</v>
      </c>
      <c r="G230" s="364">
        <v>0</v>
      </c>
    </row>
    <row r="231" spans="1:7" s="366" customFormat="1">
      <c r="A231" s="281">
        <v>169</v>
      </c>
      <c r="B231" s="416" t="s">
        <v>307</v>
      </c>
      <c r="C231" s="416" t="s">
        <v>233</v>
      </c>
      <c r="D231" s="169" t="s">
        <v>279</v>
      </c>
      <c r="E231" s="170">
        <v>19.75</v>
      </c>
      <c r="F231" s="195">
        <v>44442</v>
      </c>
      <c r="G231" s="364">
        <v>0</v>
      </c>
    </row>
    <row r="232" spans="1:7" s="366" customFormat="1">
      <c r="A232" s="281">
        <v>170</v>
      </c>
      <c r="B232" s="416" t="s">
        <v>307</v>
      </c>
      <c r="C232" s="416" t="s">
        <v>233</v>
      </c>
      <c r="D232" s="169" t="s">
        <v>279</v>
      </c>
      <c r="E232" s="170">
        <v>988</v>
      </c>
      <c r="F232" s="195">
        <v>44442</v>
      </c>
      <c r="G232" s="364">
        <v>0</v>
      </c>
    </row>
    <row r="233" spans="1:7" s="366" customFormat="1">
      <c r="A233" s="281">
        <v>171</v>
      </c>
      <c r="B233" s="416" t="s">
        <v>307</v>
      </c>
      <c r="C233" s="416" t="s">
        <v>233</v>
      </c>
      <c r="D233" s="169" t="s">
        <v>279</v>
      </c>
      <c r="E233" s="170">
        <v>783.85</v>
      </c>
      <c r="F233" s="195">
        <v>44442</v>
      </c>
      <c r="G233" s="364">
        <v>0</v>
      </c>
    </row>
    <row r="234" spans="1:7" s="366" customFormat="1">
      <c r="A234" s="281">
        <v>172</v>
      </c>
      <c r="B234" s="416" t="s">
        <v>307</v>
      </c>
      <c r="C234" s="416" t="s">
        <v>233</v>
      </c>
      <c r="D234" s="169" t="s">
        <v>279</v>
      </c>
      <c r="E234" s="170">
        <v>80.099999999999994</v>
      </c>
      <c r="F234" s="195">
        <v>44445</v>
      </c>
      <c r="G234" s="364">
        <v>0</v>
      </c>
    </row>
    <row r="235" spans="1:7" s="366" customFormat="1">
      <c r="A235" s="281">
        <v>173</v>
      </c>
      <c r="B235" s="416" t="s">
        <v>307</v>
      </c>
      <c r="C235" s="416" t="s">
        <v>233</v>
      </c>
      <c r="D235" s="169" t="s">
        <v>279</v>
      </c>
      <c r="E235" s="170">
        <v>383.2</v>
      </c>
      <c r="F235" s="195">
        <v>44445</v>
      </c>
      <c r="G235" s="364">
        <v>0</v>
      </c>
    </row>
    <row r="236" spans="1:7" s="366" customFormat="1">
      <c r="A236" s="281">
        <v>174</v>
      </c>
      <c r="B236" s="416" t="s">
        <v>307</v>
      </c>
      <c r="C236" s="416" t="s">
        <v>233</v>
      </c>
      <c r="D236" s="169" t="s">
        <v>279</v>
      </c>
      <c r="E236" s="170">
        <v>1151.3499999999999</v>
      </c>
      <c r="F236" s="195">
        <v>44445</v>
      </c>
      <c r="G236" s="364">
        <v>0</v>
      </c>
    </row>
    <row r="237" spans="1:7" s="366" customFormat="1">
      <c r="A237" s="281">
        <v>175</v>
      </c>
      <c r="B237" s="416" t="s">
        <v>307</v>
      </c>
      <c r="C237" s="416" t="s">
        <v>233</v>
      </c>
      <c r="D237" s="169" t="s">
        <v>279</v>
      </c>
      <c r="E237" s="170">
        <v>16.649999999999999</v>
      </c>
      <c r="F237" s="195">
        <v>44445</v>
      </c>
      <c r="G237" s="364">
        <v>0</v>
      </c>
    </row>
    <row r="238" spans="1:7" s="366" customFormat="1">
      <c r="A238" s="281">
        <v>176</v>
      </c>
      <c r="B238" s="416" t="s">
        <v>307</v>
      </c>
      <c r="C238" s="416" t="s">
        <v>233</v>
      </c>
      <c r="D238" s="169" t="s">
        <v>279</v>
      </c>
      <c r="E238" s="170">
        <v>397.5</v>
      </c>
      <c r="F238" s="195">
        <v>44445</v>
      </c>
      <c r="G238" s="364">
        <v>0</v>
      </c>
    </row>
    <row r="239" spans="1:7" s="366" customFormat="1">
      <c r="A239" s="281">
        <v>177</v>
      </c>
      <c r="B239" s="416" t="s">
        <v>307</v>
      </c>
      <c r="C239" s="416" t="s">
        <v>233</v>
      </c>
      <c r="D239" s="169" t="s">
        <v>279</v>
      </c>
      <c r="E239" s="170">
        <v>72.599999999999994</v>
      </c>
      <c r="F239" s="195">
        <v>44445</v>
      </c>
      <c r="G239" s="364">
        <v>0</v>
      </c>
    </row>
    <row r="240" spans="1:7" s="366" customFormat="1">
      <c r="A240" s="281">
        <v>178</v>
      </c>
      <c r="B240" s="416" t="s">
        <v>307</v>
      </c>
      <c r="C240" s="416" t="s">
        <v>233</v>
      </c>
      <c r="D240" s="169" t="s">
        <v>279</v>
      </c>
      <c r="E240" s="170">
        <v>186.6</v>
      </c>
      <c r="F240" s="195">
        <v>44445</v>
      </c>
      <c r="G240" s="364">
        <v>0</v>
      </c>
    </row>
    <row r="241" spans="1:7" s="366" customFormat="1">
      <c r="A241" s="281">
        <v>179</v>
      </c>
      <c r="B241" s="416" t="s">
        <v>307</v>
      </c>
      <c r="C241" s="416" t="s">
        <v>233</v>
      </c>
      <c r="D241" s="169" t="s">
        <v>279</v>
      </c>
      <c r="E241" s="170">
        <v>1952.5</v>
      </c>
      <c r="F241" s="195">
        <v>44445</v>
      </c>
      <c r="G241" s="364">
        <v>0</v>
      </c>
    </row>
    <row r="242" spans="1:7" s="366" customFormat="1">
      <c r="A242" s="281">
        <v>180</v>
      </c>
      <c r="B242" s="416" t="s">
        <v>307</v>
      </c>
      <c r="C242" s="416" t="s">
        <v>233</v>
      </c>
      <c r="D242" s="169" t="s">
        <v>279</v>
      </c>
      <c r="E242" s="170">
        <v>26.4</v>
      </c>
      <c r="F242" s="195">
        <v>44445</v>
      </c>
      <c r="G242" s="364">
        <v>0</v>
      </c>
    </row>
    <row r="243" spans="1:7" s="366" customFormat="1">
      <c r="A243" s="281">
        <v>181</v>
      </c>
      <c r="B243" s="416" t="s">
        <v>307</v>
      </c>
      <c r="C243" s="416" t="s">
        <v>233</v>
      </c>
      <c r="D243" s="169" t="s">
        <v>279</v>
      </c>
      <c r="E243" s="170">
        <v>87.75</v>
      </c>
      <c r="F243" s="195">
        <v>44445</v>
      </c>
      <c r="G243" s="364">
        <v>0</v>
      </c>
    </row>
    <row r="244" spans="1:7" s="366" customFormat="1">
      <c r="A244" s="281">
        <v>182</v>
      </c>
      <c r="B244" s="416" t="s">
        <v>307</v>
      </c>
      <c r="C244" s="416" t="s">
        <v>233</v>
      </c>
      <c r="D244" s="169" t="s">
        <v>279</v>
      </c>
      <c r="E244" s="170">
        <v>191.4</v>
      </c>
      <c r="F244" s="195">
        <v>44445</v>
      </c>
      <c r="G244" s="364">
        <v>0</v>
      </c>
    </row>
    <row r="245" spans="1:7" s="366" customFormat="1">
      <c r="A245" s="281">
        <v>183</v>
      </c>
      <c r="B245" s="416" t="s">
        <v>307</v>
      </c>
      <c r="C245" s="416" t="s">
        <v>233</v>
      </c>
      <c r="D245" s="169" t="s">
        <v>279</v>
      </c>
      <c r="E245" s="170">
        <v>360.65</v>
      </c>
      <c r="F245" s="195">
        <v>44445</v>
      </c>
      <c r="G245" s="364">
        <v>0</v>
      </c>
    </row>
    <row r="246" spans="1:7" s="366" customFormat="1">
      <c r="A246" s="281">
        <v>184</v>
      </c>
      <c r="B246" s="416" t="s">
        <v>307</v>
      </c>
      <c r="C246" s="416" t="s">
        <v>233</v>
      </c>
      <c r="D246" s="169" t="s">
        <v>279</v>
      </c>
      <c r="E246" s="170">
        <v>1471.4</v>
      </c>
      <c r="F246" s="195">
        <v>44445</v>
      </c>
      <c r="G246" s="364">
        <v>0</v>
      </c>
    </row>
    <row r="247" spans="1:7" s="366" customFormat="1">
      <c r="A247" s="281">
        <v>185</v>
      </c>
      <c r="B247" s="416" t="s">
        <v>307</v>
      </c>
      <c r="C247" s="416" t="s">
        <v>233</v>
      </c>
      <c r="D247" s="169" t="s">
        <v>279</v>
      </c>
      <c r="E247" s="170">
        <v>2806.6</v>
      </c>
      <c r="F247" s="195">
        <v>44446</v>
      </c>
      <c r="G247" s="364">
        <v>0</v>
      </c>
    </row>
    <row r="248" spans="1:7" s="366" customFormat="1">
      <c r="A248" s="281">
        <v>186</v>
      </c>
      <c r="B248" s="416" t="s">
        <v>307</v>
      </c>
      <c r="C248" s="416" t="s">
        <v>233</v>
      </c>
      <c r="D248" s="169" t="s">
        <v>279</v>
      </c>
      <c r="E248" s="170">
        <v>510.9</v>
      </c>
      <c r="F248" s="195">
        <v>44446</v>
      </c>
      <c r="G248" s="364">
        <v>0</v>
      </c>
    </row>
    <row r="249" spans="1:7" s="366" customFormat="1">
      <c r="A249" s="281">
        <v>187</v>
      </c>
      <c r="B249" s="416" t="s">
        <v>307</v>
      </c>
      <c r="C249" s="416" t="s">
        <v>233</v>
      </c>
      <c r="D249" s="169" t="s">
        <v>279</v>
      </c>
      <c r="E249" s="170">
        <v>-252.75</v>
      </c>
      <c r="F249" s="195">
        <v>44446</v>
      </c>
      <c r="G249" s="364">
        <v>0</v>
      </c>
    </row>
    <row r="250" spans="1:7" s="366" customFormat="1">
      <c r="A250" s="281">
        <v>188</v>
      </c>
      <c r="B250" s="416" t="s">
        <v>307</v>
      </c>
      <c r="C250" s="416" t="s">
        <v>233</v>
      </c>
      <c r="D250" s="169" t="s">
        <v>279</v>
      </c>
      <c r="E250" s="170">
        <v>31.65</v>
      </c>
      <c r="F250" s="195">
        <v>44446</v>
      </c>
      <c r="G250" s="364">
        <v>0</v>
      </c>
    </row>
    <row r="251" spans="1:7" s="366" customFormat="1">
      <c r="A251" s="281">
        <v>189</v>
      </c>
      <c r="B251" s="416" t="s">
        <v>307</v>
      </c>
      <c r="C251" s="416" t="s">
        <v>233</v>
      </c>
      <c r="D251" s="169" t="s">
        <v>279</v>
      </c>
      <c r="E251" s="170">
        <v>391.25</v>
      </c>
      <c r="F251" s="195">
        <v>44446</v>
      </c>
      <c r="G251" s="364">
        <v>0</v>
      </c>
    </row>
    <row r="252" spans="1:7" s="366" customFormat="1">
      <c r="A252" s="281">
        <v>190</v>
      </c>
      <c r="B252" s="416" t="s">
        <v>307</v>
      </c>
      <c r="C252" s="416" t="s">
        <v>233</v>
      </c>
      <c r="D252" s="169" t="s">
        <v>279</v>
      </c>
      <c r="E252" s="170">
        <v>63.75</v>
      </c>
      <c r="F252" s="195">
        <v>44446</v>
      </c>
      <c r="G252" s="364">
        <v>0</v>
      </c>
    </row>
    <row r="253" spans="1:7" s="366" customFormat="1">
      <c r="A253" s="281">
        <v>191</v>
      </c>
      <c r="B253" s="416" t="s">
        <v>307</v>
      </c>
      <c r="C253" s="416" t="s">
        <v>233</v>
      </c>
      <c r="D253" s="169" t="s">
        <v>279</v>
      </c>
      <c r="E253" s="170">
        <v>1869.33</v>
      </c>
      <c r="F253" s="195">
        <v>44446</v>
      </c>
      <c r="G253" s="364">
        <v>0</v>
      </c>
    </row>
    <row r="254" spans="1:7" s="366" customFormat="1">
      <c r="A254" s="281">
        <v>192</v>
      </c>
      <c r="B254" s="416" t="s">
        <v>307</v>
      </c>
      <c r="C254" s="416" t="s">
        <v>233</v>
      </c>
      <c r="D254" s="169" t="s">
        <v>279</v>
      </c>
      <c r="E254" s="170">
        <v>103.23</v>
      </c>
      <c r="F254" s="195">
        <v>44446</v>
      </c>
      <c r="G254" s="364">
        <v>0</v>
      </c>
    </row>
    <row r="255" spans="1:7" s="366" customFormat="1">
      <c r="A255" s="281">
        <v>193</v>
      </c>
      <c r="B255" s="416" t="s">
        <v>307</v>
      </c>
      <c r="C255" s="416" t="s">
        <v>233</v>
      </c>
      <c r="D255" s="169" t="s">
        <v>279</v>
      </c>
      <c r="E255" s="170">
        <v>351.9</v>
      </c>
      <c r="F255" s="195">
        <v>44446</v>
      </c>
      <c r="G255" s="364">
        <v>0</v>
      </c>
    </row>
    <row r="256" spans="1:7" s="366" customFormat="1">
      <c r="A256" s="281">
        <v>194</v>
      </c>
      <c r="B256" s="416" t="s">
        <v>307</v>
      </c>
      <c r="C256" s="416" t="s">
        <v>233</v>
      </c>
      <c r="D256" s="169" t="s">
        <v>279</v>
      </c>
      <c r="E256" s="170">
        <v>181.5</v>
      </c>
      <c r="F256" s="195">
        <v>44446</v>
      </c>
      <c r="G256" s="364">
        <v>0</v>
      </c>
    </row>
    <row r="257" spans="1:7" s="366" customFormat="1">
      <c r="A257" s="281">
        <v>195</v>
      </c>
      <c r="B257" s="416" t="s">
        <v>307</v>
      </c>
      <c r="C257" s="416" t="s">
        <v>233</v>
      </c>
      <c r="D257" s="169" t="s">
        <v>279</v>
      </c>
      <c r="E257" s="170">
        <v>603.65</v>
      </c>
      <c r="F257" s="195">
        <v>44446</v>
      </c>
      <c r="G257" s="364">
        <v>0</v>
      </c>
    </row>
    <row r="258" spans="1:7" s="366" customFormat="1">
      <c r="A258" s="281">
        <v>196</v>
      </c>
      <c r="B258" s="416" t="s">
        <v>307</v>
      </c>
      <c r="C258" s="416" t="s">
        <v>233</v>
      </c>
      <c r="D258" s="169" t="s">
        <v>279</v>
      </c>
      <c r="E258" s="170">
        <v>863.1</v>
      </c>
      <c r="F258" s="195">
        <v>44446</v>
      </c>
      <c r="G258" s="364">
        <v>0</v>
      </c>
    </row>
    <row r="259" spans="1:7" s="366" customFormat="1">
      <c r="A259" s="281">
        <v>197</v>
      </c>
      <c r="B259" s="416" t="s">
        <v>307</v>
      </c>
      <c r="C259" s="416" t="s">
        <v>233</v>
      </c>
      <c r="D259" s="169" t="s">
        <v>279</v>
      </c>
      <c r="E259" s="170">
        <v>171.75</v>
      </c>
      <c r="F259" s="195">
        <v>44446</v>
      </c>
      <c r="G259" s="364">
        <v>0</v>
      </c>
    </row>
    <row r="260" spans="1:7" s="366" customFormat="1">
      <c r="A260" s="281">
        <v>198</v>
      </c>
      <c r="B260" s="416" t="s">
        <v>307</v>
      </c>
      <c r="C260" s="416" t="s">
        <v>233</v>
      </c>
      <c r="D260" s="169" t="s">
        <v>279</v>
      </c>
      <c r="E260" s="170">
        <v>304.25</v>
      </c>
      <c r="F260" s="195">
        <v>44446</v>
      </c>
      <c r="G260" s="364">
        <v>0</v>
      </c>
    </row>
    <row r="261" spans="1:7" s="366" customFormat="1">
      <c r="A261" s="281">
        <v>199</v>
      </c>
      <c r="B261" s="416" t="s">
        <v>307</v>
      </c>
      <c r="C261" s="416" t="s">
        <v>233</v>
      </c>
      <c r="D261" s="169" t="s">
        <v>279</v>
      </c>
      <c r="E261" s="170">
        <v>65</v>
      </c>
      <c r="F261" s="195">
        <v>44446</v>
      </c>
      <c r="G261" s="364">
        <v>0</v>
      </c>
    </row>
    <row r="262" spans="1:7" s="366" customFormat="1">
      <c r="A262" s="281">
        <v>200</v>
      </c>
      <c r="B262" s="416" t="s">
        <v>307</v>
      </c>
      <c r="C262" s="416" t="s">
        <v>233</v>
      </c>
      <c r="D262" s="169" t="s">
        <v>279</v>
      </c>
      <c r="E262" s="170">
        <v>314.08999999999997</v>
      </c>
      <c r="F262" s="195">
        <v>44446</v>
      </c>
      <c r="G262" s="364">
        <v>0</v>
      </c>
    </row>
    <row r="263" spans="1:7" s="366" customFormat="1">
      <c r="A263" s="281">
        <v>201</v>
      </c>
      <c r="B263" s="416" t="s">
        <v>307</v>
      </c>
      <c r="C263" s="416" t="s">
        <v>233</v>
      </c>
      <c r="D263" s="169" t="s">
        <v>279</v>
      </c>
      <c r="E263" s="170">
        <v>-112</v>
      </c>
      <c r="F263" s="195">
        <v>44446</v>
      </c>
      <c r="G263" s="364">
        <v>0</v>
      </c>
    </row>
    <row r="264" spans="1:7" s="366" customFormat="1">
      <c r="A264" s="281">
        <v>202</v>
      </c>
      <c r="B264" s="416" t="s">
        <v>307</v>
      </c>
      <c r="C264" s="416" t="s">
        <v>233</v>
      </c>
      <c r="D264" s="169" t="s">
        <v>279</v>
      </c>
      <c r="E264" s="170">
        <v>-21.45</v>
      </c>
      <c r="F264" s="195">
        <v>44447</v>
      </c>
      <c r="G264" s="364">
        <v>0</v>
      </c>
    </row>
    <row r="265" spans="1:7" s="366" customFormat="1">
      <c r="A265" s="281">
        <v>203</v>
      </c>
      <c r="B265" s="416" t="s">
        <v>307</v>
      </c>
      <c r="C265" s="416" t="s">
        <v>233</v>
      </c>
      <c r="D265" s="169" t="s">
        <v>279</v>
      </c>
      <c r="E265" s="170">
        <v>21.45</v>
      </c>
      <c r="F265" s="195">
        <v>44447</v>
      </c>
      <c r="G265" s="364">
        <v>0</v>
      </c>
    </row>
    <row r="266" spans="1:7" s="366" customFormat="1">
      <c r="A266" s="281">
        <v>204</v>
      </c>
      <c r="B266" s="416" t="s">
        <v>307</v>
      </c>
      <c r="C266" s="416" t="s">
        <v>233</v>
      </c>
      <c r="D266" s="169" t="s">
        <v>279</v>
      </c>
      <c r="E266" s="170">
        <v>124.35</v>
      </c>
      <c r="F266" s="195">
        <v>44447</v>
      </c>
      <c r="G266" s="364">
        <v>0</v>
      </c>
    </row>
    <row r="267" spans="1:7" s="366" customFormat="1">
      <c r="A267" s="281">
        <v>205</v>
      </c>
      <c r="B267" s="416" t="s">
        <v>307</v>
      </c>
      <c r="C267" s="416" t="s">
        <v>233</v>
      </c>
      <c r="D267" s="169" t="s">
        <v>279</v>
      </c>
      <c r="E267" s="170">
        <v>7498.1</v>
      </c>
      <c r="F267" s="195">
        <v>44447</v>
      </c>
      <c r="G267" s="364">
        <v>0</v>
      </c>
    </row>
    <row r="268" spans="1:7" s="366" customFormat="1">
      <c r="A268" s="281">
        <v>206</v>
      </c>
      <c r="B268" s="416" t="s">
        <v>307</v>
      </c>
      <c r="C268" s="416" t="s">
        <v>233</v>
      </c>
      <c r="D268" s="169" t="s">
        <v>279</v>
      </c>
      <c r="E268" s="170">
        <v>209.85</v>
      </c>
      <c r="F268" s="195">
        <v>44447</v>
      </c>
      <c r="G268" s="364">
        <v>0</v>
      </c>
    </row>
    <row r="269" spans="1:7" s="366" customFormat="1">
      <c r="A269" s="281">
        <v>207</v>
      </c>
      <c r="B269" s="416" t="s">
        <v>307</v>
      </c>
      <c r="C269" s="416" t="s">
        <v>233</v>
      </c>
      <c r="D269" s="169" t="s">
        <v>279</v>
      </c>
      <c r="E269" s="170">
        <v>96.1</v>
      </c>
      <c r="F269" s="195">
        <v>44447</v>
      </c>
      <c r="G269" s="364">
        <v>0</v>
      </c>
    </row>
    <row r="270" spans="1:7" s="366" customFormat="1">
      <c r="A270" s="281">
        <v>208</v>
      </c>
      <c r="B270" s="416" t="s">
        <v>307</v>
      </c>
      <c r="C270" s="416" t="s">
        <v>233</v>
      </c>
      <c r="D270" s="169" t="s">
        <v>279</v>
      </c>
      <c r="E270" s="170">
        <v>-21.45</v>
      </c>
      <c r="F270" s="195">
        <v>44447</v>
      </c>
      <c r="G270" s="364">
        <v>0</v>
      </c>
    </row>
    <row r="271" spans="1:7" s="366" customFormat="1">
      <c r="A271" s="281">
        <v>209</v>
      </c>
      <c r="B271" s="416" t="s">
        <v>307</v>
      </c>
      <c r="C271" s="416" t="s">
        <v>233</v>
      </c>
      <c r="D271" s="169" t="s">
        <v>279</v>
      </c>
      <c r="E271" s="170">
        <v>955.5</v>
      </c>
      <c r="F271" s="195">
        <v>44447</v>
      </c>
      <c r="G271" s="364">
        <v>0</v>
      </c>
    </row>
    <row r="272" spans="1:7" s="366" customFormat="1">
      <c r="A272" s="281">
        <v>210</v>
      </c>
      <c r="B272" s="416" t="s">
        <v>307</v>
      </c>
      <c r="C272" s="416" t="s">
        <v>233</v>
      </c>
      <c r="D272" s="169" t="s">
        <v>279</v>
      </c>
      <c r="E272" s="170">
        <v>174.95</v>
      </c>
      <c r="F272" s="195">
        <v>44447</v>
      </c>
      <c r="G272" s="364">
        <v>0</v>
      </c>
    </row>
    <row r="273" spans="1:7" s="366" customFormat="1">
      <c r="A273" s="281">
        <v>211</v>
      </c>
      <c r="B273" s="416" t="s">
        <v>307</v>
      </c>
      <c r="C273" s="416" t="s">
        <v>233</v>
      </c>
      <c r="D273" s="169" t="s">
        <v>279</v>
      </c>
      <c r="E273" s="170">
        <v>130.1</v>
      </c>
      <c r="F273" s="195">
        <v>44448</v>
      </c>
      <c r="G273" s="364">
        <v>0</v>
      </c>
    </row>
    <row r="274" spans="1:7" s="366" customFormat="1">
      <c r="A274" s="281">
        <v>212</v>
      </c>
      <c r="B274" s="416" t="s">
        <v>307</v>
      </c>
      <c r="C274" s="416" t="s">
        <v>233</v>
      </c>
      <c r="D274" s="169" t="s">
        <v>279</v>
      </c>
      <c r="E274" s="170">
        <v>1134.6500000000001</v>
      </c>
      <c r="F274" s="195">
        <v>44448</v>
      </c>
      <c r="G274" s="364">
        <v>0</v>
      </c>
    </row>
    <row r="275" spans="1:7" s="366" customFormat="1">
      <c r="A275" s="281">
        <v>213</v>
      </c>
      <c r="B275" s="416" t="s">
        <v>307</v>
      </c>
      <c r="C275" s="416" t="s">
        <v>233</v>
      </c>
      <c r="D275" s="169" t="s">
        <v>279</v>
      </c>
      <c r="E275" s="170">
        <v>581.25</v>
      </c>
      <c r="F275" s="195">
        <v>44448</v>
      </c>
      <c r="G275" s="364">
        <v>0</v>
      </c>
    </row>
    <row r="276" spans="1:7" s="366" customFormat="1">
      <c r="A276" s="281">
        <v>214</v>
      </c>
      <c r="B276" s="416" t="s">
        <v>307</v>
      </c>
      <c r="C276" s="416" t="s">
        <v>233</v>
      </c>
      <c r="D276" s="169" t="s">
        <v>279</v>
      </c>
      <c r="E276" s="170">
        <v>217.1</v>
      </c>
      <c r="F276" s="195">
        <v>44448</v>
      </c>
      <c r="G276" s="364">
        <v>0</v>
      </c>
    </row>
    <row r="277" spans="1:7" s="366" customFormat="1">
      <c r="A277" s="281">
        <v>215</v>
      </c>
      <c r="B277" s="416" t="s">
        <v>307</v>
      </c>
      <c r="C277" s="416" t="s">
        <v>233</v>
      </c>
      <c r="D277" s="169" t="s">
        <v>279</v>
      </c>
      <c r="E277" s="170">
        <v>642.5</v>
      </c>
      <c r="F277" s="195">
        <v>44448</v>
      </c>
      <c r="G277" s="364">
        <v>0</v>
      </c>
    </row>
    <row r="278" spans="1:7" s="366" customFormat="1">
      <c r="A278" s="281">
        <v>216</v>
      </c>
      <c r="B278" s="416" t="s">
        <v>307</v>
      </c>
      <c r="C278" s="416" t="s">
        <v>233</v>
      </c>
      <c r="D278" s="169" t="s">
        <v>279</v>
      </c>
      <c r="E278" s="170">
        <v>98.05</v>
      </c>
      <c r="F278" s="195">
        <v>44448</v>
      </c>
      <c r="G278" s="364">
        <v>0</v>
      </c>
    </row>
    <row r="279" spans="1:7" s="366" customFormat="1">
      <c r="A279" s="281">
        <v>217</v>
      </c>
      <c r="B279" s="416" t="s">
        <v>307</v>
      </c>
      <c r="C279" s="416" t="s">
        <v>233</v>
      </c>
      <c r="D279" s="169" t="s">
        <v>279</v>
      </c>
      <c r="E279" s="170">
        <v>1150.2</v>
      </c>
      <c r="F279" s="195">
        <v>44449</v>
      </c>
      <c r="G279" s="364">
        <v>0</v>
      </c>
    </row>
    <row r="280" spans="1:7" s="366" customFormat="1">
      <c r="A280" s="281">
        <v>218</v>
      </c>
      <c r="B280" s="416" t="s">
        <v>307</v>
      </c>
      <c r="C280" s="416" t="s">
        <v>233</v>
      </c>
      <c r="D280" s="169" t="s">
        <v>279</v>
      </c>
      <c r="E280" s="170">
        <v>99.65</v>
      </c>
      <c r="F280" s="195">
        <v>44449</v>
      </c>
      <c r="G280" s="364">
        <v>0</v>
      </c>
    </row>
    <row r="281" spans="1:7" s="366" customFormat="1">
      <c r="A281" s="281">
        <v>219</v>
      </c>
      <c r="B281" s="416" t="s">
        <v>307</v>
      </c>
      <c r="C281" s="416" t="s">
        <v>233</v>
      </c>
      <c r="D281" s="169" t="s">
        <v>279</v>
      </c>
      <c r="E281" s="170">
        <v>-168.75</v>
      </c>
      <c r="F281" s="195">
        <v>44449</v>
      </c>
      <c r="G281" s="364">
        <v>0</v>
      </c>
    </row>
    <row r="282" spans="1:7" s="366" customFormat="1">
      <c r="A282" s="281">
        <v>220</v>
      </c>
      <c r="B282" s="416" t="s">
        <v>307</v>
      </c>
      <c r="C282" s="416" t="s">
        <v>233</v>
      </c>
      <c r="D282" s="169" t="s">
        <v>279</v>
      </c>
      <c r="E282" s="170">
        <v>-21.5</v>
      </c>
      <c r="F282" s="195">
        <v>44449</v>
      </c>
      <c r="G282" s="364">
        <v>0</v>
      </c>
    </row>
    <row r="283" spans="1:7" s="366" customFormat="1">
      <c r="A283" s="281">
        <v>221</v>
      </c>
      <c r="B283" s="416" t="s">
        <v>307</v>
      </c>
      <c r="C283" s="416" t="s">
        <v>233</v>
      </c>
      <c r="D283" s="169" t="s">
        <v>279</v>
      </c>
      <c r="E283" s="170">
        <v>118.65</v>
      </c>
      <c r="F283" s="195">
        <v>44449</v>
      </c>
      <c r="G283" s="364">
        <v>0</v>
      </c>
    </row>
    <row r="284" spans="1:7" s="366" customFormat="1">
      <c r="A284" s="281">
        <v>222</v>
      </c>
      <c r="B284" s="416" t="s">
        <v>307</v>
      </c>
      <c r="C284" s="416" t="s">
        <v>233</v>
      </c>
      <c r="D284" s="169" t="s">
        <v>279</v>
      </c>
      <c r="E284" s="170">
        <v>-353.13</v>
      </c>
      <c r="F284" s="195">
        <v>44449</v>
      </c>
      <c r="G284" s="364">
        <v>0</v>
      </c>
    </row>
    <row r="285" spans="1:7" s="366" customFormat="1">
      <c r="A285" s="281">
        <v>223</v>
      </c>
      <c r="B285" s="416" t="s">
        <v>307</v>
      </c>
      <c r="C285" s="416" t="s">
        <v>233</v>
      </c>
      <c r="D285" s="169" t="s">
        <v>279</v>
      </c>
      <c r="E285" s="170">
        <v>383.25</v>
      </c>
      <c r="F285" s="195">
        <v>44449</v>
      </c>
      <c r="G285" s="364">
        <v>0</v>
      </c>
    </row>
    <row r="286" spans="1:7" s="366" customFormat="1">
      <c r="A286" s="281">
        <v>224</v>
      </c>
      <c r="B286" s="416" t="s">
        <v>307</v>
      </c>
      <c r="C286" s="416" t="s">
        <v>233</v>
      </c>
      <c r="D286" s="169" t="s">
        <v>279</v>
      </c>
      <c r="E286" s="170">
        <v>96.8</v>
      </c>
      <c r="F286" s="195">
        <v>44449</v>
      </c>
      <c r="G286" s="364">
        <v>0</v>
      </c>
    </row>
    <row r="287" spans="1:7" s="366" customFormat="1">
      <c r="A287" s="281">
        <v>225</v>
      </c>
      <c r="B287" s="416" t="s">
        <v>307</v>
      </c>
      <c r="C287" s="416" t="s">
        <v>233</v>
      </c>
      <c r="D287" s="169" t="s">
        <v>279</v>
      </c>
      <c r="E287" s="170">
        <v>-167.75</v>
      </c>
      <c r="F287" s="195">
        <v>44449</v>
      </c>
      <c r="G287" s="364">
        <v>0</v>
      </c>
    </row>
    <row r="288" spans="1:7" s="366" customFormat="1">
      <c r="A288" s="281">
        <v>226</v>
      </c>
      <c r="B288" s="416" t="s">
        <v>307</v>
      </c>
      <c r="C288" s="416" t="s">
        <v>233</v>
      </c>
      <c r="D288" s="169" t="s">
        <v>279</v>
      </c>
      <c r="E288" s="170">
        <v>53.65</v>
      </c>
      <c r="F288" s="195">
        <v>44452</v>
      </c>
      <c r="G288" s="364">
        <v>0</v>
      </c>
    </row>
    <row r="289" spans="1:7" s="366" customFormat="1">
      <c r="A289" s="281">
        <v>227</v>
      </c>
      <c r="B289" s="416" t="s">
        <v>307</v>
      </c>
      <c r="C289" s="416" t="s">
        <v>233</v>
      </c>
      <c r="D289" s="169" t="s">
        <v>279</v>
      </c>
      <c r="E289" s="170">
        <v>1502.55</v>
      </c>
      <c r="F289" s="195">
        <v>44452</v>
      </c>
      <c r="G289" s="364">
        <v>0</v>
      </c>
    </row>
    <row r="290" spans="1:7" s="366" customFormat="1">
      <c r="A290" s="281">
        <v>228</v>
      </c>
      <c r="B290" s="416" t="s">
        <v>307</v>
      </c>
      <c r="C290" s="416" t="s">
        <v>233</v>
      </c>
      <c r="D290" s="169" t="s">
        <v>279</v>
      </c>
      <c r="E290" s="170">
        <v>-86.25</v>
      </c>
      <c r="F290" s="195">
        <v>44454</v>
      </c>
      <c r="G290" s="364">
        <v>0</v>
      </c>
    </row>
    <row r="291" spans="1:7" s="366" customFormat="1">
      <c r="A291" s="281">
        <v>229</v>
      </c>
      <c r="B291" s="416" t="s">
        <v>307</v>
      </c>
      <c r="C291" s="416" t="s">
        <v>233</v>
      </c>
      <c r="D291" s="169" t="s">
        <v>279</v>
      </c>
      <c r="E291" s="170">
        <v>-15.95</v>
      </c>
      <c r="F291" s="195">
        <v>44455</v>
      </c>
      <c r="G291" s="364">
        <v>0</v>
      </c>
    </row>
    <row r="292" spans="1:7" s="366" customFormat="1">
      <c r="A292" s="281">
        <v>230</v>
      </c>
      <c r="B292" s="416" t="s">
        <v>308</v>
      </c>
      <c r="C292" s="416" t="s">
        <v>233</v>
      </c>
      <c r="D292" s="169" t="s">
        <v>281</v>
      </c>
      <c r="E292" s="170">
        <v>3000</v>
      </c>
      <c r="F292" s="195">
        <v>44529</v>
      </c>
      <c r="G292" s="364">
        <v>0</v>
      </c>
    </row>
    <row r="293" spans="1:7" s="366" customFormat="1">
      <c r="A293" s="281">
        <v>231</v>
      </c>
      <c r="B293" s="416" t="s">
        <v>309</v>
      </c>
      <c r="C293" s="416" t="s">
        <v>233</v>
      </c>
      <c r="D293" s="169" t="s">
        <v>279</v>
      </c>
      <c r="E293" s="170">
        <v>7431.6</v>
      </c>
      <c r="F293" s="195">
        <v>44463</v>
      </c>
      <c r="G293" s="364">
        <v>0</v>
      </c>
    </row>
    <row r="294" spans="1:7" s="366" customFormat="1">
      <c r="A294" s="281">
        <v>232</v>
      </c>
      <c r="B294" s="416" t="s">
        <v>309</v>
      </c>
      <c r="C294" s="416" t="s">
        <v>233</v>
      </c>
      <c r="D294" s="169" t="s">
        <v>279</v>
      </c>
      <c r="E294" s="170">
        <v>2480.4</v>
      </c>
      <c r="F294" s="195">
        <v>44463</v>
      </c>
      <c r="G294" s="364">
        <v>0</v>
      </c>
    </row>
    <row r="295" spans="1:7" s="366" customFormat="1">
      <c r="A295" s="281">
        <v>233</v>
      </c>
      <c r="B295" s="416" t="s">
        <v>310</v>
      </c>
      <c r="C295" s="416" t="s">
        <v>233</v>
      </c>
      <c r="D295" s="169" t="s">
        <v>281</v>
      </c>
      <c r="E295" s="364">
        <v>0</v>
      </c>
      <c r="F295" s="195">
        <v>44007</v>
      </c>
      <c r="G295" s="170">
        <v>4957.7</v>
      </c>
    </row>
    <row r="296" spans="1:7" s="366" customFormat="1">
      <c r="A296" s="281">
        <v>234</v>
      </c>
      <c r="B296" s="416" t="s">
        <v>311</v>
      </c>
      <c r="C296" s="416" t="s">
        <v>233</v>
      </c>
      <c r="D296" s="169" t="s">
        <v>279</v>
      </c>
      <c r="E296" s="170">
        <v>560</v>
      </c>
      <c r="F296" s="195">
        <v>44427</v>
      </c>
      <c r="G296" s="364">
        <v>0</v>
      </c>
    </row>
    <row r="297" spans="1:7" s="366" customFormat="1">
      <c r="A297" s="281">
        <v>235</v>
      </c>
      <c r="B297" s="416" t="s">
        <v>311</v>
      </c>
      <c r="C297" s="416" t="s">
        <v>233</v>
      </c>
      <c r="D297" s="169" t="s">
        <v>279</v>
      </c>
      <c r="E297" s="170">
        <v>1626</v>
      </c>
      <c r="F297" s="195">
        <v>44428</v>
      </c>
      <c r="G297" s="364">
        <v>0</v>
      </c>
    </row>
    <row r="298" spans="1:7" s="366" customFormat="1">
      <c r="A298" s="281">
        <v>236</v>
      </c>
      <c r="B298" s="416" t="s">
        <v>311</v>
      </c>
      <c r="C298" s="416" t="s">
        <v>233</v>
      </c>
      <c r="D298" s="169" t="s">
        <v>279</v>
      </c>
      <c r="E298" s="170">
        <v>775</v>
      </c>
      <c r="F298" s="195">
        <v>44428</v>
      </c>
      <c r="G298" s="364">
        <v>0</v>
      </c>
    </row>
    <row r="299" spans="1:7" s="366" customFormat="1">
      <c r="A299" s="281">
        <v>237</v>
      </c>
      <c r="B299" s="416" t="s">
        <v>311</v>
      </c>
      <c r="C299" s="416" t="s">
        <v>233</v>
      </c>
      <c r="D299" s="169" t="s">
        <v>279</v>
      </c>
      <c r="E299" s="170">
        <v>1113</v>
      </c>
      <c r="F299" s="195">
        <v>44428</v>
      </c>
      <c r="G299" s="364">
        <v>0</v>
      </c>
    </row>
    <row r="300" spans="1:7" s="366" customFormat="1">
      <c r="A300" s="281">
        <v>238</v>
      </c>
      <c r="B300" s="416" t="s">
        <v>311</v>
      </c>
      <c r="C300" s="416" t="s">
        <v>233</v>
      </c>
      <c r="D300" s="169" t="s">
        <v>279</v>
      </c>
      <c r="E300" s="170">
        <v>378</v>
      </c>
      <c r="F300" s="195">
        <v>44431</v>
      </c>
      <c r="G300" s="364">
        <v>0</v>
      </c>
    </row>
    <row r="301" spans="1:7" s="366" customFormat="1">
      <c r="A301" s="281">
        <v>239</v>
      </c>
      <c r="B301" s="416" t="s">
        <v>311</v>
      </c>
      <c r="C301" s="416" t="s">
        <v>233</v>
      </c>
      <c r="D301" s="169" t="s">
        <v>279</v>
      </c>
      <c r="E301" s="170">
        <v>2480</v>
      </c>
      <c r="F301" s="195">
        <v>44431</v>
      </c>
      <c r="G301" s="364">
        <v>0</v>
      </c>
    </row>
    <row r="302" spans="1:7" s="366" customFormat="1">
      <c r="A302" s="281">
        <v>240</v>
      </c>
      <c r="B302" s="416" t="s">
        <v>311</v>
      </c>
      <c r="C302" s="416" t="s">
        <v>233</v>
      </c>
      <c r="D302" s="169" t="s">
        <v>279</v>
      </c>
      <c r="E302" s="170">
        <v>583</v>
      </c>
      <c r="F302" s="195">
        <v>44431</v>
      </c>
      <c r="G302" s="364">
        <v>0</v>
      </c>
    </row>
    <row r="303" spans="1:7" s="366" customFormat="1">
      <c r="A303" s="281">
        <v>241</v>
      </c>
      <c r="B303" s="416" t="s">
        <v>311</v>
      </c>
      <c r="C303" s="416" t="s">
        <v>233</v>
      </c>
      <c r="D303" s="169" t="s">
        <v>279</v>
      </c>
      <c r="E303" s="170">
        <v>940</v>
      </c>
      <c r="F303" s="195">
        <v>44433</v>
      </c>
      <c r="G303" s="364">
        <v>0</v>
      </c>
    </row>
    <row r="304" spans="1:7" s="366" customFormat="1">
      <c r="A304" s="281">
        <v>242</v>
      </c>
      <c r="B304" s="416" t="s">
        <v>311</v>
      </c>
      <c r="C304" s="416" t="s">
        <v>233</v>
      </c>
      <c r="D304" s="169" t="s">
        <v>279</v>
      </c>
      <c r="E304" s="170">
        <v>1248</v>
      </c>
      <c r="F304" s="195">
        <v>44433</v>
      </c>
      <c r="G304" s="364">
        <v>0</v>
      </c>
    </row>
    <row r="305" spans="1:7" s="366" customFormat="1">
      <c r="A305" s="281">
        <v>243</v>
      </c>
      <c r="B305" s="416" t="s">
        <v>311</v>
      </c>
      <c r="C305" s="416" t="s">
        <v>233</v>
      </c>
      <c r="D305" s="169" t="s">
        <v>279</v>
      </c>
      <c r="E305" s="170">
        <v>560</v>
      </c>
      <c r="F305" s="195">
        <v>44435</v>
      </c>
      <c r="G305" s="364">
        <v>0</v>
      </c>
    </row>
    <row r="306" spans="1:7" s="366" customFormat="1">
      <c r="A306" s="281">
        <v>244</v>
      </c>
      <c r="B306" s="416" t="s">
        <v>311</v>
      </c>
      <c r="C306" s="416" t="s">
        <v>233</v>
      </c>
      <c r="D306" s="169" t="s">
        <v>279</v>
      </c>
      <c r="E306" s="170">
        <v>250</v>
      </c>
      <c r="F306" s="195">
        <v>44438</v>
      </c>
      <c r="G306" s="364">
        <v>0</v>
      </c>
    </row>
    <row r="307" spans="1:7" s="366" customFormat="1">
      <c r="A307" s="281">
        <v>245</v>
      </c>
      <c r="B307" s="416" t="s">
        <v>311</v>
      </c>
      <c r="C307" s="416" t="s">
        <v>233</v>
      </c>
      <c r="D307" s="169" t="s">
        <v>279</v>
      </c>
      <c r="E307" s="170">
        <v>643</v>
      </c>
      <c r="F307" s="195">
        <v>44438</v>
      </c>
      <c r="G307" s="364">
        <v>0</v>
      </c>
    </row>
    <row r="308" spans="1:7" s="366" customFormat="1">
      <c r="A308" s="281">
        <v>246</v>
      </c>
      <c r="B308" s="416" t="s">
        <v>311</v>
      </c>
      <c r="C308" s="416" t="s">
        <v>233</v>
      </c>
      <c r="D308" s="169" t="s">
        <v>279</v>
      </c>
      <c r="E308" s="170">
        <v>1390</v>
      </c>
      <c r="F308" s="195">
        <v>44439</v>
      </c>
      <c r="G308" s="364">
        <v>0</v>
      </c>
    </row>
    <row r="309" spans="1:7" s="366" customFormat="1">
      <c r="A309" s="281">
        <v>247</v>
      </c>
      <c r="B309" s="416" t="s">
        <v>311</v>
      </c>
      <c r="C309" s="416" t="s">
        <v>233</v>
      </c>
      <c r="D309" s="169" t="s">
        <v>279</v>
      </c>
      <c r="E309" s="170">
        <v>1000</v>
      </c>
      <c r="F309" s="195">
        <v>44442</v>
      </c>
      <c r="G309" s="364">
        <v>0</v>
      </c>
    </row>
    <row r="310" spans="1:7" s="366" customFormat="1">
      <c r="A310" s="281">
        <v>248</v>
      </c>
      <c r="B310" s="416" t="s">
        <v>311</v>
      </c>
      <c r="C310" s="416" t="s">
        <v>233</v>
      </c>
      <c r="D310" s="169" t="s">
        <v>279</v>
      </c>
      <c r="E310" s="170">
        <v>940</v>
      </c>
      <c r="F310" s="195">
        <v>44445</v>
      </c>
      <c r="G310" s="364">
        <v>0</v>
      </c>
    </row>
    <row r="311" spans="1:7" s="366" customFormat="1">
      <c r="A311" s="281">
        <v>249</v>
      </c>
      <c r="B311" s="416" t="s">
        <v>311</v>
      </c>
      <c r="C311" s="416" t="s">
        <v>233</v>
      </c>
      <c r="D311" s="169" t="s">
        <v>279</v>
      </c>
      <c r="E311" s="170">
        <v>364</v>
      </c>
      <c r="F311" s="195">
        <v>44448</v>
      </c>
      <c r="G311" s="364">
        <v>0</v>
      </c>
    </row>
    <row r="312" spans="1:7" s="366" customFormat="1">
      <c r="A312" s="281">
        <v>250</v>
      </c>
      <c r="B312" s="416" t="s">
        <v>311</v>
      </c>
      <c r="C312" s="416" t="s">
        <v>233</v>
      </c>
      <c r="D312" s="169" t="s">
        <v>279</v>
      </c>
      <c r="E312" s="170">
        <v>328.61</v>
      </c>
      <c r="F312" s="195">
        <v>44454</v>
      </c>
      <c r="G312" s="364">
        <v>0</v>
      </c>
    </row>
    <row r="313" spans="1:7" s="366" customFormat="1">
      <c r="A313" s="281">
        <v>251</v>
      </c>
      <c r="B313" s="416" t="s">
        <v>312</v>
      </c>
      <c r="C313" s="416" t="s">
        <v>233</v>
      </c>
      <c r="D313" s="169" t="s">
        <v>279</v>
      </c>
      <c r="E313" s="170">
        <v>288.94</v>
      </c>
      <c r="F313" s="195">
        <v>44379</v>
      </c>
      <c r="G313" s="364">
        <v>0</v>
      </c>
    </row>
    <row r="314" spans="1:7" s="366" customFormat="1">
      <c r="A314" s="281">
        <v>252</v>
      </c>
      <c r="B314" s="416" t="s">
        <v>312</v>
      </c>
      <c r="C314" s="416" t="s">
        <v>233</v>
      </c>
      <c r="D314" s="169" t="s">
        <v>279</v>
      </c>
      <c r="E314" s="170">
        <v>170.07</v>
      </c>
      <c r="F314" s="195">
        <v>44379</v>
      </c>
      <c r="G314" s="364">
        <v>0</v>
      </c>
    </row>
    <row r="315" spans="1:7" s="366" customFormat="1">
      <c r="A315" s="281">
        <v>253</v>
      </c>
      <c r="B315" s="416" t="s">
        <v>312</v>
      </c>
      <c r="C315" s="416" t="s">
        <v>233</v>
      </c>
      <c r="D315" s="169" t="s">
        <v>279</v>
      </c>
      <c r="E315" s="170">
        <v>468.02</v>
      </c>
      <c r="F315" s="195">
        <v>44442</v>
      </c>
      <c r="G315" s="364">
        <v>0</v>
      </c>
    </row>
    <row r="316" spans="1:7" s="366" customFormat="1">
      <c r="A316" s="281">
        <v>254</v>
      </c>
      <c r="B316" s="416" t="s">
        <v>312</v>
      </c>
      <c r="C316" s="416" t="s">
        <v>233</v>
      </c>
      <c r="D316" s="169" t="s">
        <v>279</v>
      </c>
      <c r="E316" s="170">
        <v>520.1</v>
      </c>
      <c r="F316" s="195">
        <v>44447</v>
      </c>
      <c r="G316" s="364">
        <v>0</v>
      </c>
    </row>
    <row r="317" spans="1:7" s="366" customFormat="1">
      <c r="A317" s="281">
        <v>255</v>
      </c>
      <c r="B317" s="416" t="s">
        <v>312</v>
      </c>
      <c r="C317" s="416" t="s">
        <v>233</v>
      </c>
      <c r="D317" s="169" t="s">
        <v>279</v>
      </c>
      <c r="E317" s="170">
        <v>283.39999999999998</v>
      </c>
      <c r="F317" s="195">
        <v>44452</v>
      </c>
      <c r="G317" s="364">
        <v>0</v>
      </c>
    </row>
    <row r="318" spans="1:7" s="366" customFormat="1">
      <c r="A318" s="281">
        <v>256</v>
      </c>
      <c r="B318" s="416" t="s">
        <v>312</v>
      </c>
      <c r="C318" s="416" t="s">
        <v>233</v>
      </c>
      <c r="D318" s="169" t="s">
        <v>279</v>
      </c>
      <c r="E318" s="170">
        <v>727.5</v>
      </c>
      <c r="F318" s="195">
        <v>44454</v>
      </c>
      <c r="G318" s="364">
        <v>0</v>
      </c>
    </row>
    <row r="319" spans="1:7" s="366" customFormat="1">
      <c r="A319" s="281">
        <v>257</v>
      </c>
      <c r="B319" s="416" t="s">
        <v>312</v>
      </c>
      <c r="C319" s="416" t="s">
        <v>233</v>
      </c>
      <c r="D319" s="169" t="s">
        <v>279</v>
      </c>
      <c r="E319" s="170">
        <v>316.75</v>
      </c>
      <c r="F319" s="195">
        <v>44454</v>
      </c>
      <c r="G319" s="364">
        <v>0</v>
      </c>
    </row>
    <row r="320" spans="1:7" s="366" customFormat="1">
      <c r="A320" s="281">
        <v>258</v>
      </c>
      <c r="B320" s="416" t="s">
        <v>312</v>
      </c>
      <c r="C320" s="416" t="s">
        <v>233</v>
      </c>
      <c r="D320" s="169" t="s">
        <v>279</v>
      </c>
      <c r="E320" s="170">
        <v>116.1</v>
      </c>
      <c r="F320" s="195">
        <v>44467</v>
      </c>
      <c r="G320" s="364">
        <v>0</v>
      </c>
    </row>
    <row r="321" spans="1:7" s="366" customFormat="1">
      <c r="A321" s="281">
        <v>259</v>
      </c>
      <c r="B321" s="416" t="s">
        <v>312</v>
      </c>
      <c r="C321" s="416" t="s">
        <v>233</v>
      </c>
      <c r="D321" s="169" t="s">
        <v>279</v>
      </c>
      <c r="E321" s="170">
        <v>288.70999999999998</v>
      </c>
      <c r="F321" s="195">
        <v>44471</v>
      </c>
      <c r="G321" s="364">
        <v>0</v>
      </c>
    </row>
    <row r="322" spans="1:7" s="366" customFormat="1">
      <c r="A322" s="281">
        <v>260</v>
      </c>
      <c r="B322" s="416" t="s">
        <v>313</v>
      </c>
      <c r="C322" s="416" t="s">
        <v>233</v>
      </c>
      <c r="D322" s="169" t="s">
        <v>281</v>
      </c>
      <c r="E322" s="170">
        <v>1685</v>
      </c>
      <c r="F322" s="195">
        <v>44452</v>
      </c>
      <c r="G322" s="364">
        <v>0</v>
      </c>
    </row>
    <row r="323" spans="1:7" s="366" customFormat="1">
      <c r="A323" s="281">
        <v>261</v>
      </c>
      <c r="B323" s="416" t="s">
        <v>313</v>
      </c>
      <c r="C323" s="416" t="s">
        <v>233</v>
      </c>
      <c r="D323" s="169" t="s">
        <v>281</v>
      </c>
      <c r="E323" s="170">
        <v>1400</v>
      </c>
      <c r="F323" s="195">
        <v>44453</v>
      </c>
      <c r="G323" s="364">
        <v>0</v>
      </c>
    </row>
    <row r="324" spans="1:7" s="366" customFormat="1">
      <c r="A324" s="281">
        <v>262</v>
      </c>
      <c r="B324" s="416" t="s">
        <v>314</v>
      </c>
      <c r="C324" s="416" t="s">
        <v>233</v>
      </c>
      <c r="D324" s="169" t="s">
        <v>279</v>
      </c>
      <c r="E324" s="170">
        <v>45</v>
      </c>
      <c r="F324" s="195">
        <v>44448</v>
      </c>
      <c r="G324" s="364">
        <v>0</v>
      </c>
    </row>
    <row r="325" spans="1:7" s="366" customFormat="1">
      <c r="A325" s="281">
        <v>263</v>
      </c>
      <c r="B325" s="416" t="s">
        <v>314</v>
      </c>
      <c r="C325" s="416" t="s">
        <v>233</v>
      </c>
      <c r="D325" s="169" t="s">
        <v>279</v>
      </c>
      <c r="E325" s="170">
        <v>590.29999999999995</v>
      </c>
      <c r="F325" s="195">
        <v>44449</v>
      </c>
      <c r="G325" s="364">
        <v>0</v>
      </c>
    </row>
    <row r="326" spans="1:7" s="366" customFormat="1">
      <c r="A326" s="281">
        <v>264</v>
      </c>
      <c r="B326" s="416" t="s">
        <v>314</v>
      </c>
      <c r="C326" s="416" t="s">
        <v>233</v>
      </c>
      <c r="D326" s="169" t="s">
        <v>279</v>
      </c>
      <c r="E326" s="170">
        <v>37.5</v>
      </c>
      <c r="F326" s="195">
        <v>44449</v>
      </c>
      <c r="G326" s="364">
        <v>0</v>
      </c>
    </row>
    <row r="327" spans="1:7" s="366" customFormat="1">
      <c r="A327" s="281">
        <v>265</v>
      </c>
      <c r="B327" s="416" t="s">
        <v>314</v>
      </c>
      <c r="C327" s="416" t="s">
        <v>233</v>
      </c>
      <c r="D327" s="169" t="s">
        <v>279</v>
      </c>
      <c r="E327" s="170">
        <v>90</v>
      </c>
      <c r="F327" s="195">
        <v>44452</v>
      </c>
      <c r="G327" s="364">
        <v>0</v>
      </c>
    </row>
    <row r="328" spans="1:7" s="366" customFormat="1">
      <c r="A328" s="281">
        <v>266</v>
      </c>
      <c r="B328" s="416" t="s">
        <v>314</v>
      </c>
      <c r="C328" s="416" t="s">
        <v>233</v>
      </c>
      <c r="D328" s="169" t="s">
        <v>279</v>
      </c>
      <c r="E328" s="170">
        <v>525</v>
      </c>
      <c r="F328" s="195">
        <v>44452</v>
      </c>
      <c r="G328" s="364">
        <v>0</v>
      </c>
    </row>
    <row r="329" spans="1:7" s="366" customFormat="1">
      <c r="A329" s="281">
        <v>267</v>
      </c>
      <c r="B329" s="416" t="s">
        <v>314</v>
      </c>
      <c r="C329" s="416" t="s">
        <v>233</v>
      </c>
      <c r="D329" s="169" t="s">
        <v>279</v>
      </c>
      <c r="E329" s="170">
        <v>105</v>
      </c>
      <c r="F329" s="195">
        <v>44453</v>
      </c>
      <c r="G329" s="364">
        <v>0</v>
      </c>
    </row>
    <row r="330" spans="1:7" s="366" customFormat="1">
      <c r="A330" s="281">
        <v>268</v>
      </c>
      <c r="B330" s="416" t="s">
        <v>314</v>
      </c>
      <c r="C330" s="416" t="s">
        <v>233</v>
      </c>
      <c r="D330" s="169" t="s">
        <v>279</v>
      </c>
      <c r="E330" s="170">
        <v>325</v>
      </c>
      <c r="F330" s="195">
        <v>44453</v>
      </c>
      <c r="G330" s="364">
        <v>0</v>
      </c>
    </row>
    <row r="331" spans="1:7" s="366" customFormat="1">
      <c r="A331" s="281">
        <v>269</v>
      </c>
      <c r="B331" s="416" t="s">
        <v>314</v>
      </c>
      <c r="C331" s="416" t="s">
        <v>233</v>
      </c>
      <c r="D331" s="169" t="s">
        <v>279</v>
      </c>
      <c r="E331" s="170">
        <v>371</v>
      </c>
      <c r="F331" s="195">
        <v>44454</v>
      </c>
      <c r="G331" s="364">
        <v>0</v>
      </c>
    </row>
    <row r="332" spans="1:7" s="366" customFormat="1">
      <c r="A332" s="281">
        <v>270</v>
      </c>
      <c r="B332" s="416" t="s">
        <v>314</v>
      </c>
      <c r="C332" s="416" t="s">
        <v>233</v>
      </c>
      <c r="D332" s="169" t="s">
        <v>279</v>
      </c>
      <c r="E332" s="170">
        <v>955</v>
      </c>
      <c r="F332" s="195">
        <v>44454</v>
      </c>
      <c r="G332" s="364">
        <v>0</v>
      </c>
    </row>
    <row r="333" spans="1:7" s="366" customFormat="1">
      <c r="A333" s="281">
        <v>271</v>
      </c>
      <c r="B333" s="416" t="s">
        <v>314</v>
      </c>
      <c r="C333" s="416" t="s">
        <v>233</v>
      </c>
      <c r="D333" s="169" t="s">
        <v>279</v>
      </c>
      <c r="E333" s="170">
        <v>19.489999999999998</v>
      </c>
      <c r="F333" s="195">
        <v>44456</v>
      </c>
      <c r="G333" s="364">
        <v>0</v>
      </c>
    </row>
    <row r="334" spans="1:7" s="366" customFormat="1">
      <c r="A334" s="281">
        <v>272</v>
      </c>
      <c r="B334" s="416" t="s">
        <v>314</v>
      </c>
      <c r="C334" s="416" t="s">
        <v>233</v>
      </c>
      <c r="D334" s="169" t="s">
        <v>279</v>
      </c>
      <c r="E334" s="170">
        <v>-63</v>
      </c>
      <c r="F334" s="195">
        <v>44456</v>
      </c>
      <c r="G334" s="364">
        <v>0</v>
      </c>
    </row>
    <row r="335" spans="1:7" s="366" customFormat="1">
      <c r="A335" s="281">
        <v>273</v>
      </c>
      <c r="B335" s="416" t="s">
        <v>314</v>
      </c>
      <c r="C335" s="416" t="s">
        <v>233</v>
      </c>
      <c r="D335" s="169" t="s">
        <v>279</v>
      </c>
      <c r="E335" s="170">
        <v>63.75</v>
      </c>
      <c r="F335" s="195">
        <v>44456</v>
      </c>
      <c r="G335" s="364">
        <v>0</v>
      </c>
    </row>
    <row r="336" spans="1:7" s="366" customFormat="1">
      <c r="A336" s="281">
        <v>274</v>
      </c>
      <c r="B336" s="416" t="s">
        <v>314</v>
      </c>
      <c r="C336" s="416" t="s">
        <v>233</v>
      </c>
      <c r="D336" s="169" t="s">
        <v>279</v>
      </c>
      <c r="E336" s="170">
        <v>680</v>
      </c>
      <c r="F336" s="195">
        <v>44456</v>
      </c>
      <c r="G336" s="364">
        <v>0</v>
      </c>
    </row>
    <row r="337" spans="1:7" s="366" customFormat="1">
      <c r="A337" s="281">
        <v>275</v>
      </c>
      <c r="B337" s="416" t="s">
        <v>314</v>
      </c>
      <c r="C337" s="416" t="s">
        <v>233</v>
      </c>
      <c r="D337" s="169" t="s">
        <v>279</v>
      </c>
      <c r="E337" s="170">
        <v>-75</v>
      </c>
      <c r="F337" s="195">
        <v>44456</v>
      </c>
      <c r="G337" s="364">
        <v>0</v>
      </c>
    </row>
    <row r="338" spans="1:7" s="366" customFormat="1">
      <c r="A338" s="281">
        <v>276</v>
      </c>
      <c r="B338" s="416" t="s">
        <v>314</v>
      </c>
      <c r="C338" s="416" t="s">
        <v>233</v>
      </c>
      <c r="D338" s="169" t="s">
        <v>279</v>
      </c>
      <c r="E338" s="170">
        <v>-75</v>
      </c>
      <c r="F338" s="195">
        <v>44456</v>
      </c>
      <c r="G338" s="364">
        <v>0</v>
      </c>
    </row>
    <row r="339" spans="1:7" s="366" customFormat="1">
      <c r="A339" s="281">
        <v>277</v>
      </c>
      <c r="B339" s="416" t="s">
        <v>314</v>
      </c>
      <c r="C339" s="416" t="s">
        <v>233</v>
      </c>
      <c r="D339" s="169" t="s">
        <v>279</v>
      </c>
      <c r="E339" s="170">
        <v>306</v>
      </c>
      <c r="F339" s="195">
        <v>44462</v>
      </c>
      <c r="G339" s="364">
        <v>0</v>
      </c>
    </row>
    <row r="340" spans="1:7" s="366" customFormat="1">
      <c r="A340" s="281">
        <v>278</v>
      </c>
      <c r="B340" s="416" t="s">
        <v>314</v>
      </c>
      <c r="C340" s="416" t="s">
        <v>233</v>
      </c>
      <c r="D340" s="169" t="s">
        <v>279</v>
      </c>
      <c r="E340" s="170">
        <v>63.75</v>
      </c>
      <c r="F340" s="195">
        <v>44463</v>
      </c>
      <c r="G340" s="364">
        <v>0</v>
      </c>
    </row>
    <row r="341" spans="1:7" s="366" customFormat="1">
      <c r="A341" s="281">
        <v>279</v>
      </c>
      <c r="B341" s="416" t="s">
        <v>314</v>
      </c>
      <c r="C341" s="416" t="s">
        <v>233</v>
      </c>
      <c r="D341" s="169" t="s">
        <v>279</v>
      </c>
      <c r="E341" s="170">
        <v>210</v>
      </c>
      <c r="F341" s="195">
        <v>44463</v>
      </c>
      <c r="G341" s="364">
        <v>0</v>
      </c>
    </row>
    <row r="342" spans="1:7" s="366" customFormat="1">
      <c r="A342" s="281">
        <v>280</v>
      </c>
      <c r="B342" s="416" t="s">
        <v>314</v>
      </c>
      <c r="C342" s="416" t="s">
        <v>233</v>
      </c>
      <c r="D342" s="169" t="s">
        <v>279</v>
      </c>
      <c r="E342" s="170">
        <v>142</v>
      </c>
      <c r="F342" s="195">
        <v>44463</v>
      </c>
      <c r="G342" s="364">
        <v>0</v>
      </c>
    </row>
    <row r="343" spans="1:7" s="366" customFormat="1">
      <c r="A343" s="281">
        <v>281</v>
      </c>
      <c r="B343" s="416" t="s">
        <v>314</v>
      </c>
      <c r="C343" s="416" t="s">
        <v>233</v>
      </c>
      <c r="D343" s="169" t="s">
        <v>279</v>
      </c>
      <c r="E343" s="170">
        <v>37</v>
      </c>
      <c r="F343" s="195">
        <v>44466</v>
      </c>
      <c r="G343" s="364">
        <v>0</v>
      </c>
    </row>
    <row r="344" spans="1:7" s="366" customFormat="1">
      <c r="A344" s="281">
        <v>282</v>
      </c>
      <c r="B344" s="416" t="s">
        <v>314</v>
      </c>
      <c r="C344" s="416" t="s">
        <v>233</v>
      </c>
      <c r="D344" s="169" t="s">
        <v>279</v>
      </c>
      <c r="E344" s="170">
        <v>890</v>
      </c>
      <c r="F344" s="195">
        <v>44473</v>
      </c>
      <c r="G344" s="364">
        <v>0</v>
      </c>
    </row>
    <row r="345" spans="1:7" s="366" customFormat="1">
      <c r="A345" s="281">
        <v>283</v>
      </c>
      <c r="B345" s="416" t="s">
        <v>314</v>
      </c>
      <c r="C345" s="416" t="s">
        <v>233</v>
      </c>
      <c r="D345" s="169" t="s">
        <v>279</v>
      </c>
      <c r="E345" s="170">
        <v>3.6</v>
      </c>
      <c r="F345" s="195">
        <v>44474</v>
      </c>
      <c r="G345" s="364">
        <v>0</v>
      </c>
    </row>
    <row r="346" spans="1:7" s="366" customFormat="1">
      <c r="A346" s="281">
        <v>284</v>
      </c>
      <c r="B346" s="416" t="s">
        <v>314</v>
      </c>
      <c r="C346" s="416" t="s">
        <v>233</v>
      </c>
      <c r="D346" s="169" t="s">
        <v>279</v>
      </c>
      <c r="E346" s="170">
        <v>87.25</v>
      </c>
      <c r="F346" s="195">
        <v>44474</v>
      </c>
      <c r="G346" s="364">
        <v>0</v>
      </c>
    </row>
    <row r="347" spans="1:7" s="366" customFormat="1">
      <c r="A347" s="281">
        <v>285</v>
      </c>
      <c r="B347" s="416" t="s">
        <v>314</v>
      </c>
      <c r="C347" s="416" t="s">
        <v>233</v>
      </c>
      <c r="D347" s="169" t="s">
        <v>279</v>
      </c>
      <c r="E347" s="170">
        <v>878</v>
      </c>
      <c r="F347" s="195">
        <v>44475</v>
      </c>
      <c r="G347" s="364">
        <v>0</v>
      </c>
    </row>
    <row r="348" spans="1:7" s="366" customFormat="1">
      <c r="A348" s="281">
        <v>286</v>
      </c>
      <c r="B348" s="416" t="s">
        <v>314</v>
      </c>
      <c r="C348" s="416" t="s">
        <v>233</v>
      </c>
      <c r="D348" s="169" t="s">
        <v>279</v>
      </c>
      <c r="E348" s="170">
        <v>51</v>
      </c>
      <c r="F348" s="195">
        <v>44476</v>
      </c>
      <c r="G348" s="364">
        <v>0</v>
      </c>
    </row>
    <row r="349" spans="1:7" s="366" customFormat="1">
      <c r="A349" s="281">
        <v>287</v>
      </c>
      <c r="B349" s="416" t="s">
        <v>314</v>
      </c>
      <c r="C349" s="416" t="s">
        <v>233</v>
      </c>
      <c r="D349" s="169" t="s">
        <v>279</v>
      </c>
      <c r="E349" s="170">
        <v>253.75</v>
      </c>
      <c r="F349" s="195">
        <v>44477</v>
      </c>
      <c r="G349" s="364">
        <v>0</v>
      </c>
    </row>
    <row r="350" spans="1:7" s="366" customFormat="1">
      <c r="A350" s="281">
        <v>288</v>
      </c>
      <c r="B350" s="416" t="s">
        <v>314</v>
      </c>
      <c r="C350" s="416" t="s">
        <v>233</v>
      </c>
      <c r="D350" s="169" t="s">
        <v>279</v>
      </c>
      <c r="E350" s="170">
        <v>160</v>
      </c>
      <c r="F350" s="195">
        <v>44487</v>
      </c>
      <c r="G350" s="364">
        <v>0</v>
      </c>
    </row>
    <row r="351" spans="1:7" s="366" customFormat="1">
      <c r="A351" s="281">
        <v>289</v>
      </c>
      <c r="B351" s="416" t="s">
        <v>314</v>
      </c>
      <c r="C351" s="416" t="s">
        <v>233</v>
      </c>
      <c r="D351" s="169" t="s">
        <v>279</v>
      </c>
      <c r="E351" s="170">
        <v>172</v>
      </c>
      <c r="F351" s="195">
        <v>44487</v>
      </c>
      <c r="G351" s="364">
        <v>0</v>
      </c>
    </row>
    <row r="352" spans="1:7" s="366" customFormat="1">
      <c r="A352" s="281">
        <v>290</v>
      </c>
      <c r="B352" s="416" t="s">
        <v>314</v>
      </c>
      <c r="C352" s="416" t="s">
        <v>233</v>
      </c>
      <c r="D352" s="169" t="s">
        <v>279</v>
      </c>
      <c r="E352" s="170">
        <v>-158</v>
      </c>
      <c r="F352" s="195">
        <v>44487</v>
      </c>
      <c r="G352" s="364">
        <v>0</v>
      </c>
    </row>
    <row r="353" spans="1:7" s="366" customFormat="1">
      <c r="A353" s="281">
        <v>291</v>
      </c>
      <c r="B353" s="416" t="s">
        <v>314</v>
      </c>
      <c r="C353" s="416" t="s">
        <v>233</v>
      </c>
      <c r="D353" s="169" t="s">
        <v>279</v>
      </c>
      <c r="E353" s="170">
        <v>1043.5</v>
      </c>
      <c r="F353" s="195">
        <v>44487</v>
      </c>
      <c r="G353" s="364">
        <v>0</v>
      </c>
    </row>
    <row r="354" spans="1:7" s="366" customFormat="1">
      <c r="A354" s="281">
        <v>292</v>
      </c>
      <c r="B354" s="416" t="s">
        <v>314</v>
      </c>
      <c r="C354" s="416" t="s">
        <v>233</v>
      </c>
      <c r="D354" s="169" t="s">
        <v>279</v>
      </c>
      <c r="E354" s="170">
        <v>624</v>
      </c>
      <c r="F354" s="195">
        <v>44488</v>
      </c>
      <c r="G354" s="364">
        <v>0</v>
      </c>
    </row>
    <row r="355" spans="1:7" s="366" customFormat="1">
      <c r="A355" s="281">
        <v>293</v>
      </c>
      <c r="B355" s="416" t="s">
        <v>314</v>
      </c>
      <c r="C355" s="416" t="s">
        <v>233</v>
      </c>
      <c r="D355" s="169" t="s">
        <v>279</v>
      </c>
      <c r="E355" s="170">
        <v>-210</v>
      </c>
      <c r="F355" s="195">
        <v>44488</v>
      </c>
      <c r="G355" s="364">
        <v>0</v>
      </c>
    </row>
    <row r="356" spans="1:7" s="366" customFormat="1">
      <c r="A356" s="281">
        <v>294</v>
      </c>
      <c r="B356" s="416" t="s">
        <v>314</v>
      </c>
      <c r="C356" s="416" t="s">
        <v>233</v>
      </c>
      <c r="D356" s="169" t="s">
        <v>279</v>
      </c>
      <c r="E356" s="170">
        <v>1277</v>
      </c>
      <c r="F356" s="195">
        <v>44489</v>
      </c>
      <c r="G356" s="364">
        <v>0</v>
      </c>
    </row>
    <row r="357" spans="1:7" s="366" customFormat="1">
      <c r="A357" s="281">
        <v>295</v>
      </c>
      <c r="B357" s="416" t="s">
        <v>314</v>
      </c>
      <c r="C357" s="416" t="s">
        <v>233</v>
      </c>
      <c r="D357" s="169" t="s">
        <v>279</v>
      </c>
      <c r="E357" s="170">
        <v>996</v>
      </c>
      <c r="F357" s="195">
        <v>44489</v>
      </c>
      <c r="G357" s="364">
        <v>0</v>
      </c>
    </row>
    <row r="358" spans="1:7" s="366" customFormat="1">
      <c r="A358" s="281">
        <v>296</v>
      </c>
      <c r="B358" s="416" t="s">
        <v>314</v>
      </c>
      <c r="C358" s="416" t="s">
        <v>233</v>
      </c>
      <c r="D358" s="169" t="s">
        <v>279</v>
      </c>
      <c r="E358" s="170">
        <v>36.75</v>
      </c>
      <c r="F358" s="195">
        <v>44490</v>
      </c>
      <c r="G358" s="364">
        <v>0</v>
      </c>
    </row>
    <row r="359" spans="1:7" s="366" customFormat="1">
      <c r="A359" s="281">
        <v>297</v>
      </c>
      <c r="B359" s="416" t="s">
        <v>314</v>
      </c>
      <c r="C359" s="416" t="s">
        <v>233</v>
      </c>
      <c r="D359" s="169" t="s">
        <v>279</v>
      </c>
      <c r="E359" s="170">
        <v>5.25</v>
      </c>
      <c r="F359" s="195">
        <v>44491</v>
      </c>
      <c r="G359" s="364">
        <v>0</v>
      </c>
    </row>
    <row r="360" spans="1:7" s="366" customFormat="1">
      <c r="A360" s="281">
        <v>298</v>
      </c>
      <c r="B360" s="416" t="s">
        <v>314</v>
      </c>
      <c r="C360" s="416" t="s">
        <v>233</v>
      </c>
      <c r="D360" s="169" t="s">
        <v>279</v>
      </c>
      <c r="E360" s="170">
        <v>905.5</v>
      </c>
      <c r="F360" s="195">
        <v>44495</v>
      </c>
      <c r="G360" s="364">
        <v>0</v>
      </c>
    </row>
    <row r="361" spans="1:7" s="366" customFormat="1">
      <c r="A361" s="281">
        <v>299</v>
      </c>
      <c r="B361" s="416" t="s">
        <v>314</v>
      </c>
      <c r="C361" s="416" t="s">
        <v>233</v>
      </c>
      <c r="D361" s="169" t="s">
        <v>279</v>
      </c>
      <c r="E361" s="170">
        <v>30.45</v>
      </c>
      <c r="F361" s="195">
        <v>44496</v>
      </c>
      <c r="G361" s="364">
        <v>0</v>
      </c>
    </row>
    <row r="362" spans="1:7" s="366" customFormat="1">
      <c r="A362" s="281">
        <v>300</v>
      </c>
      <c r="B362" s="416" t="s">
        <v>314</v>
      </c>
      <c r="C362" s="416" t="s">
        <v>233</v>
      </c>
      <c r="D362" s="169" t="s">
        <v>279</v>
      </c>
      <c r="E362" s="170">
        <v>103.5</v>
      </c>
      <c r="F362" s="195">
        <v>44497</v>
      </c>
      <c r="G362" s="364">
        <v>0</v>
      </c>
    </row>
    <row r="363" spans="1:7" s="366" customFormat="1">
      <c r="A363" s="281">
        <v>301</v>
      </c>
      <c r="B363" s="416" t="s">
        <v>314</v>
      </c>
      <c r="C363" s="416" t="s">
        <v>233</v>
      </c>
      <c r="D363" s="169" t="s">
        <v>279</v>
      </c>
      <c r="E363" s="170">
        <v>80</v>
      </c>
      <c r="F363" s="195">
        <v>44497</v>
      </c>
      <c r="G363" s="364">
        <v>0</v>
      </c>
    </row>
    <row r="364" spans="1:7" s="366" customFormat="1">
      <c r="A364" s="281">
        <v>302</v>
      </c>
      <c r="B364" s="416" t="s">
        <v>314</v>
      </c>
      <c r="C364" s="416" t="s">
        <v>233</v>
      </c>
      <c r="D364" s="169" t="s">
        <v>279</v>
      </c>
      <c r="E364" s="170">
        <v>778</v>
      </c>
      <c r="F364" s="195">
        <v>44497</v>
      </c>
      <c r="G364" s="364">
        <v>0</v>
      </c>
    </row>
    <row r="365" spans="1:7" s="366" customFormat="1">
      <c r="A365" s="281">
        <v>303</v>
      </c>
      <c r="B365" s="416" t="s">
        <v>314</v>
      </c>
      <c r="C365" s="416" t="s">
        <v>233</v>
      </c>
      <c r="D365" s="169" t="s">
        <v>279</v>
      </c>
      <c r="E365" s="170">
        <v>24</v>
      </c>
      <c r="F365" s="195">
        <v>44498</v>
      </c>
      <c r="G365" s="364">
        <v>0</v>
      </c>
    </row>
    <row r="366" spans="1:7" s="366" customFormat="1">
      <c r="A366" s="281">
        <v>304</v>
      </c>
      <c r="B366" s="416" t="s">
        <v>314</v>
      </c>
      <c r="C366" s="416" t="s">
        <v>233</v>
      </c>
      <c r="D366" s="169" t="s">
        <v>279</v>
      </c>
      <c r="E366" s="170">
        <v>-118</v>
      </c>
      <c r="F366" s="195">
        <v>44498</v>
      </c>
      <c r="G366" s="364">
        <v>0</v>
      </c>
    </row>
    <row r="367" spans="1:7" s="366" customFormat="1">
      <c r="A367" s="281">
        <v>305</v>
      </c>
      <c r="B367" s="416" t="s">
        <v>315</v>
      </c>
      <c r="C367" s="416" t="s">
        <v>233</v>
      </c>
      <c r="D367" s="169" t="s">
        <v>279</v>
      </c>
      <c r="E367" s="170">
        <v>57</v>
      </c>
      <c r="F367" s="195">
        <v>44426</v>
      </c>
      <c r="G367" s="364">
        <v>0</v>
      </c>
    </row>
    <row r="368" spans="1:7" s="366" customFormat="1">
      <c r="A368" s="281">
        <v>306</v>
      </c>
      <c r="B368" s="416" t="s">
        <v>315</v>
      </c>
      <c r="C368" s="416" t="s">
        <v>233</v>
      </c>
      <c r="D368" s="169" t="s">
        <v>279</v>
      </c>
      <c r="E368" s="170">
        <v>-57</v>
      </c>
      <c r="F368" s="195">
        <v>44426</v>
      </c>
      <c r="G368" s="364">
        <v>0</v>
      </c>
    </row>
    <row r="369" spans="1:7" s="366" customFormat="1">
      <c r="A369" s="281">
        <v>307</v>
      </c>
      <c r="B369" s="416" t="s">
        <v>315</v>
      </c>
      <c r="C369" s="416" t="s">
        <v>233</v>
      </c>
      <c r="D369" s="169" t="s">
        <v>279</v>
      </c>
      <c r="E369" s="170">
        <v>25</v>
      </c>
      <c r="F369" s="195">
        <v>44441</v>
      </c>
      <c r="G369" s="364">
        <v>0</v>
      </c>
    </row>
    <row r="370" spans="1:7" s="366" customFormat="1">
      <c r="A370" s="281">
        <v>308</v>
      </c>
      <c r="B370" s="416" t="s">
        <v>315</v>
      </c>
      <c r="C370" s="416" t="s">
        <v>233</v>
      </c>
      <c r="D370" s="169" t="s">
        <v>279</v>
      </c>
      <c r="E370" s="170">
        <v>21.65</v>
      </c>
      <c r="F370" s="195">
        <v>44441</v>
      </c>
      <c r="G370" s="364">
        <v>0</v>
      </c>
    </row>
    <row r="371" spans="1:7" s="366" customFormat="1">
      <c r="A371" s="281">
        <v>309</v>
      </c>
      <c r="B371" s="416" t="s">
        <v>315</v>
      </c>
      <c r="C371" s="416" t="s">
        <v>233</v>
      </c>
      <c r="D371" s="169" t="s">
        <v>279</v>
      </c>
      <c r="E371" s="170">
        <v>346.5</v>
      </c>
      <c r="F371" s="195">
        <v>44441</v>
      </c>
      <c r="G371" s="364">
        <v>0</v>
      </c>
    </row>
    <row r="372" spans="1:7" s="366" customFormat="1">
      <c r="A372" s="281">
        <v>310</v>
      </c>
      <c r="B372" s="416" t="s">
        <v>315</v>
      </c>
      <c r="C372" s="416" t="s">
        <v>233</v>
      </c>
      <c r="D372" s="169" t="s">
        <v>279</v>
      </c>
      <c r="E372" s="170">
        <v>34.35</v>
      </c>
      <c r="F372" s="195">
        <v>44441</v>
      </c>
      <c r="G372" s="364">
        <v>0</v>
      </c>
    </row>
    <row r="373" spans="1:7" s="366" customFormat="1">
      <c r="A373" s="281">
        <v>311</v>
      </c>
      <c r="B373" s="416" t="s">
        <v>315</v>
      </c>
      <c r="C373" s="416" t="s">
        <v>233</v>
      </c>
      <c r="D373" s="169" t="s">
        <v>279</v>
      </c>
      <c r="E373" s="170">
        <v>88.75</v>
      </c>
      <c r="F373" s="195">
        <v>44442</v>
      </c>
      <c r="G373" s="364">
        <v>0</v>
      </c>
    </row>
    <row r="374" spans="1:7" s="366" customFormat="1">
      <c r="A374" s="281">
        <v>312</v>
      </c>
      <c r="B374" s="416" t="s">
        <v>315</v>
      </c>
      <c r="C374" s="416" t="s">
        <v>233</v>
      </c>
      <c r="D374" s="169" t="s">
        <v>279</v>
      </c>
      <c r="E374" s="170">
        <v>476.75</v>
      </c>
      <c r="F374" s="195">
        <v>44442</v>
      </c>
      <c r="G374" s="364">
        <v>0</v>
      </c>
    </row>
    <row r="375" spans="1:7" s="366" customFormat="1">
      <c r="A375" s="281">
        <v>313</v>
      </c>
      <c r="B375" s="416" t="s">
        <v>315</v>
      </c>
      <c r="C375" s="416" t="s">
        <v>233</v>
      </c>
      <c r="D375" s="169" t="s">
        <v>279</v>
      </c>
      <c r="E375" s="170">
        <v>61.35</v>
      </c>
      <c r="F375" s="195">
        <v>44442</v>
      </c>
      <c r="G375" s="364">
        <v>0</v>
      </c>
    </row>
    <row r="376" spans="1:7" s="366" customFormat="1">
      <c r="A376" s="281">
        <v>314</v>
      </c>
      <c r="B376" s="416" t="s">
        <v>315</v>
      </c>
      <c r="C376" s="416" t="s">
        <v>233</v>
      </c>
      <c r="D376" s="169" t="s">
        <v>279</v>
      </c>
      <c r="E376" s="170">
        <v>164.75</v>
      </c>
      <c r="F376" s="195">
        <v>44442</v>
      </c>
      <c r="G376" s="364">
        <v>0</v>
      </c>
    </row>
    <row r="377" spans="1:7" s="366" customFormat="1">
      <c r="A377" s="281">
        <v>315</v>
      </c>
      <c r="B377" s="416" t="s">
        <v>315</v>
      </c>
      <c r="C377" s="416" t="s">
        <v>233</v>
      </c>
      <c r="D377" s="169" t="s">
        <v>279</v>
      </c>
      <c r="E377" s="170">
        <v>1372</v>
      </c>
      <c r="F377" s="195">
        <v>44442</v>
      </c>
      <c r="G377" s="364">
        <v>0</v>
      </c>
    </row>
    <row r="378" spans="1:7" s="366" customFormat="1">
      <c r="A378" s="281">
        <v>316</v>
      </c>
      <c r="B378" s="416" t="s">
        <v>315</v>
      </c>
      <c r="C378" s="416" t="s">
        <v>233</v>
      </c>
      <c r="D378" s="169" t="s">
        <v>279</v>
      </c>
      <c r="E378" s="170">
        <v>66.349999999999994</v>
      </c>
      <c r="F378" s="195">
        <v>44442</v>
      </c>
      <c r="G378" s="364">
        <v>0</v>
      </c>
    </row>
    <row r="379" spans="1:7" s="366" customFormat="1">
      <c r="A379" s="281">
        <v>317</v>
      </c>
      <c r="B379" s="416" t="s">
        <v>315</v>
      </c>
      <c r="C379" s="416" t="s">
        <v>233</v>
      </c>
      <c r="D379" s="169" t="s">
        <v>279</v>
      </c>
      <c r="E379" s="170">
        <v>492.55</v>
      </c>
      <c r="F379" s="195">
        <v>44443</v>
      </c>
      <c r="G379" s="364">
        <v>0</v>
      </c>
    </row>
    <row r="380" spans="1:7" s="366" customFormat="1">
      <c r="A380" s="281">
        <v>318</v>
      </c>
      <c r="B380" s="416" t="s">
        <v>315</v>
      </c>
      <c r="C380" s="416" t="s">
        <v>233</v>
      </c>
      <c r="D380" s="169" t="s">
        <v>279</v>
      </c>
      <c r="E380" s="170">
        <v>397</v>
      </c>
      <c r="F380" s="195">
        <v>44443</v>
      </c>
      <c r="G380" s="364">
        <v>0</v>
      </c>
    </row>
    <row r="381" spans="1:7" s="366" customFormat="1">
      <c r="A381" s="281">
        <v>319</v>
      </c>
      <c r="B381" s="416" t="s">
        <v>315</v>
      </c>
      <c r="C381" s="416" t="s">
        <v>233</v>
      </c>
      <c r="D381" s="169" t="s">
        <v>279</v>
      </c>
      <c r="E381" s="170">
        <v>14.95</v>
      </c>
      <c r="F381" s="195">
        <v>44443</v>
      </c>
      <c r="G381" s="364">
        <v>0</v>
      </c>
    </row>
    <row r="382" spans="1:7" s="366" customFormat="1">
      <c r="A382" s="281">
        <v>320</v>
      </c>
      <c r="B382" s="416" t="s">
        <v>315</v>
      </c>
      <c r="C382" s="416" t="s">
        <v>233</v>
      </c>
      <c r="D382" s="169" t="s">
        <v>279</v>
      </c>
      <c r="E382" s="170">
        <v>793.35</v>
      </c>
      <c r="F382" s="195">
        <v>44443</v>
      </c>
      <c r="G382" s="364">
        <v>0</v>
      </c>
    </row>
    <row r="383" spans="1:7" s="366" customFormat="1">
      <c r="A383" s="281">
        <v>321</v>
      </c>
      <c r="B383" s="416" t="s">
        <v>315</v>
      </c>
      <c r="C383" s="416" t="s">
        <v>233</v>
      </c>
      <c r="D383" s="169" t="s">
        <v>279</v>
      </c>
      <c r="E383" s="170">
        <v>64.7</v>
      </c>
      <c r="F383" s="195">
        <v>44443</v>
      </c>
      <c r="G383" s="364">
        <v>0</v>
      </c>
    </row>
    <row r="384" spans="1:7" s="366" customFormat="1">
      <c r="A384" s="281">
        <v>322</v>
      </c>
      <c r="B384" s="416" t="s">
        <v>315</v>
      </c>
      <c r="C384" s="416" t="s">
        <v>233</v>
      </c>
      <c r="D384" s="169" t="s">
        <v>279</v>
      </c>
      <c r="E384" s="170">
        <v>1446</v>
      </c>
      <c r="F384" s="195">
        <v>44443</v>
      </c>
      <c r="G384" s="364">
        <v>0</v>
      </c>
    </row>
    <row r="385" spans="1:7" s="366" customFormat="1">
      <c r="A385" s="281">
        <v>323</v>
      </c>
      <c r="B385" s="416" t="s">
        <v>315</v>
      </c>
      <c r="C385" s="416" t="s">
        <v>233</v>
      </c>
      <c r="D385" s="169" t="s">
        <v>279</v>
      </c>
      <c r="E385" s="170">
        <v>48.8</v>
      </c>
      <c r="F385" s="195">
        <v>44445</v>
      </c>
      <c r="G385" s="364">
        <v>0</v>
      </c>
    </row>
    <row r="386" spans="1:7" s="366" customFormat="1">
      <c r="A386" s="281">
        <v>324</v>
      </c>
      <c r="B386" s="416" t="s">
        <v>315</v>
      </c>
      <c r="C386" s="416" t="s">
        <v>233</v>
      </c>
      <c r="D386" s="169" t="s">
        <v>279</v>
      </c>
      <c r="E386" s="170">
        <v>20.6</v>
      </c>
      <c r="F386" s="195">
        <v>44445</v>
      </c>
      <c r="G386" s="364">
        <v>0</v>
      </c>
    </row>
    <row r="387" spans="1:7" s="366" customFormat="1">
      <c r="A387" s="281">
        <v>325</v>
      </c>
      <c r="B387" s="416" t="s">
        <v>315</v>
      </c>
      <c r="C387" s="416" t="s">
        <v>233</v>
      </c>
      <c r="D387" s="169" t="s">
        <v>279</v>
      </c>
      <c r="E387" s="170">
        <v>260</v>
      </c>
      <c r="F387" s="195">
        <v>44445</v>
      </c>
      <c r="G387" s="364">
        <v>0</v>
      </c>
    </row>
    <row r="388" spans="1:7" s="366" customFormat="1">
      <c r="A388" s="281">
        <v>326</v>
      </c>
      <c r="B388" s="416" t="s">
        <v>315</v>
      </c>
      <c r="C388" s="416" t="s">
        <v>233</v>
      </c>
      <c r="D388" s="169" t="s">
        <v>279</v>
      </c>
      <c r="E388" s="170">
        <v>2727.15</v>
      </c>
      <c r="F388" s="195">
        <v>44445</v>
      </c>
      <c r="G388" s="364">
        <v>0</v>
      </c>
    </row>
    <row r="389" spans="1:7" s="366" customFormat="1">
      <c r="A389" s="281">
        <v>327</v>
      </c>
      <c r="B389" s="416" t="s">
        <v>315</v>
      </c>
      <c r="C389" s="416" t="s">
        <v>233</v>
      </c>
      <c r="D389" s="169" t="s">
        <v>279</v>
      </c>
      <c r="E389" s="170">
        <v>2488.85</v>
      </c>
      <c r="F389" s="195">
        <v>44446</v>
      </c>
      <c r="G389" s="364">
        <v>0</v>
      </c>
    </row>
    <row r="390" spans="1:7" s="366" customFormat="1">
      <c r="A390" s="281">
        <v>328</v>
      </c>
      <c r="B390" s="416" t="s">
        <v>315</v>
      </c>
      <c r="C390" s="416" t="s">
        <v>233</v>
      </c>
      <c r="D390" s="169" t="s">
        <v>279</v>
      </c>
      <c r="E390" s="170">
        <v>1944</v>
      </c>
      <c r="F390" s="195">
        <v>44446</v>
      </c>
      <c r="G390" s="364">
        <v>0</v>
      </c>
    </row>
    <row r="391" spans="1:7" s="366" customFormat="1">
      <c r="A391" s="281">
        <v>329</v>
      </c>
      <c r="B391" s="416" t="s">
        <v>315</v>
      </c>
      <c r="C391" s="416" t="s">
        <v>233</v>
      </c>
      <c r="D391" s="169" t="s">
        <v>279</v>
      </c>
      <c r="E391" s="170">
        <v>23.36</v>
      </c>
      <c r="F391" s="195">
        <v>44446</v>
      </c>
      <c r="G391" s="364">
        <v>0</v>
      </c>
    </row>
    <row r="392" spans="1:7" s="366" customFormat="1">
      <c r="A392" s="281">
        <v>330</v>
      </c>
      <c r="B392" s="416" t="s">
        <v>315</v>
      </c>
      <c r="C392" s="416" t="s">
        <v>233</v>
      </c>
      <c r="D392" s="169" t="s">
        <v>279</v>
      </c>
      <c r="E392" s="170">
        <v>226</v>
      </c>
      <c r="F392" s="195">
        <v>44446</v>
      </c>
      <c r="G392" s="364">
        <v>0</v>
      </c>
    </row>
    <row r="393" spans="1:7" s="366" customFormat="1">
      <c r="A393" s="281">
        <v>331</v>
      </c>
      <c r="B393" s="416" t="s">
        <v>315</v>
      </c>
      <c r="C393" s="416" t="s">
        <v>233</v>
      </c>
      <c r="D393" s="169" t="s">
        <v>279</v>
      </c>
      <c r="E393" s="170">
        <v>232.25</v>
      </c>
      <c r="F393" s="195">
        <v>44446</v>
      </c>
      <c r="G393" s="364">
        <v>0</v>
      </c>
    </row>
    <row r="394" spans="1:7" s="366" customFormat="1">
      <c r="A394" s="281">
        <v>332</v>
      </c>
      <c r="B394" s="416" t="s">
        <v>315</v>
      </c>
      <c r="C394" s="416" t="s">
        <v>233</v>
      </c>
      <c r="D394" s="169" t="s">
        <v>279</v>
      </c>
      <c r="E394" s="170">
        <v>73.349999999999994</v>
      </c>
      <c r="F394" s="195">
        <v>44446</v>
      </c>
      <c r="G394" s="364">
        <v>0</v>
      </c>
    </row>
    <row r="395" spans="1:7" s="366" customFormat="1">
      <c r="A395" s="281">
        <v>333</v>
      </c>
      <c r="B395" s="416" t="s">
        <v>315</v>
      </c>
      <c r="C395" s="416" t="s">
        <v>233</v>
      </c>
      <c r="D395" s="169" t="s">
        <v>279</v>
      </c>
      <c r="E395" s="170">
        <v>500</v>
      </c>
      <c r="F395" s="195">
        <v>44446</v>
      </c>
      <c r="G395" s="364">
        <v>0</v>
      </c>
    </row>
    <row r="396" spans="1:7" s="366" customFormat="1">
      <c r="A396" s="281">
        <v>334</v>
      </c>
      <c r="B396" s="416" t="s">
        <v>315</v>
      </c>
      <c r="C396" s="416" t="s">
        <v>233</v>
      </c>
      <c r="D396" s="169" t="s">
        <v>279</v>
      </c>
      <c r="E396" s="170">
        <v>963.6</v>
      </c>
      <c r="F396" s="195">
        <v>44446</v>
      </c>
      <c r="G396" s="364">
        <v>0</v>
      </c>
    </row>
    <row r="397" spans="1:7" s="366" customFormat="1">
      <c r="A397" s="281">
        <v>335</v>
      </c>
      <c r="B397" s="416" t="s">
        <v>315</v>
      </c>
      <c r="C397" s="416" t="s">
        <v>233</v>
      </c>
      <c r="D397" s="169" t="s">
        <v>279</v>
      </c>
      <c r="E397" s="170">
        <v>656.15</v>
      </c>
      <c r="F397" s="195">
        <v>44446</v>
      </c>
      <c r="G397" s="364">
        <v>0</v>
      </c>
    </row>
    <row r="398" spans="1:7" s="366" customFormat="1">
      <c r="A398" s="281">
        <v>336</v>
      </c>
      <c r="B398" s="416" t="s">
        <v>315</v>
      </c>
      <c r="C398" s="416" t="s">
        <v>233</v>
      </c>
      <c r="D398" s="169" t="s">
        <v>279</v>
      </c>
      <c r="E398" s="170">
        <v>105.7</v>
      </c>
      <c r="F398" s="195">
        <v>44447</v>
      </c>
      <c r="G398" s="364">
        <v>0</v>
      </c>
    </row>
    <row r="399" spans="1:7" s="366" customFormat="1">
      <c r="A399" s="281">
        <v>337</v>
      </c>
      <c r="B399" s="416" t="s">
        <v>315</v>
      </c>
      <c r="C399" s="416" t="s">
        <v>233</v>
      </c>
      <c r="D399" s="169" t="s">
        <v>279</v>
      </c>
      <c r="E399" s="170">
        <v>105.5</v>
      </c>
      <c r="F399" s="195">
        <v>44447</v>
      </c>
      <c r="G399" s="364">
        <v>0</v>
      </c>
    </row>
    <row r="400" spans="1:7" s="366" customFormat="1">
      <c r="A400" s="281">
        <v>338</v>
      </c>
      <c r="B400" s="416" t="s">
        <v>315</v>
      </c>
      <c r="C400" s="416" t="s">
        <v>233</v>
      </c>
      <c r="D400" s="169" t="s">
        <v>279</v>
      </c>
      <c r="E400" s="170">
        <v>2069.5500000000002</v>
      </c>
      <c r="F400" s="195">
        <v>44447</v>
      </c>
      <c r="G400" s="364">
        <v>0</v>
      </c>
    </row>
    <row r="401" spans="1:7" s="366" customFormat="1">
      <c r="A401" s="281">
        <v>339</v>
      </c>
      <c r="B401" s="416" t="s">
        <v>315</v>
      </c>
      <c r="C401" s="416" t="s">
        <v>233</v>
      </c>
      <c r="D401" s="169" t="s">
        <v>279</v>
      </c>
      <c r="E401" s="170">
        <v>243.15</v>
      </c>
      <c r="F401" s="195">
        <v>44447</v>
      </c>
      <c r="G401" s="364">
        <v>0</v>
      </c>
    </row>
    <row r="402" spans="1:7" s="366" customFormat="1">
      <c r="A402" s="281">
        <v>340</v>
      </c>
      <c r="B402" s="416" t="s">
        <v>315</v>
      </c>
      <c r="C402" s="416" t="s">
        <v>233</v>
      </c>
      <c r="D402" s="169" t="s">
        <v>279</v>
      </c>
      <c r="E402" s="170">
        <v>377.55</v>
      </c>
      <c r="F402" s="195">
        <v>44448</v>
      </c>
      <c r="G402" s="364">
        <v>0</v>
      </c>
    </row>
    <row r="403" spans="1:7" s="366" customFormat="1">
      <c r="A403" s="281">
        <v>341</v>
      </c>
      <c r="B403" s="416" t="s">
        <v>315</v>
      </c>
      <c r="C403" s="416" t="s">
        <v>233</v>
      </c>
      <c r="D403" s="169" t="s">
        <v>279</v>
      </c>
      <c r="E403" s="170">
        <v>409.9</v>
      </c>
      <c r="F403" s="195">
        <v>44448</v>
      </c>
      <c r="G403" s="364">
        <v>0</v>
      </c>
    </row>
    <row r="404" spans="1:7" s="366" customFormat="1">
      <c r="A404" s="281">
        <v>342</v>
      </c>
      <c r="B404" s="416" t="s">
        <v>315</v>
      </c>
      <c r="C404" s="416" t="s">
        <v>233</v>
      </c>
      <c r="D404" s="169" t="s">
        <v>279</v>
      </c>
      <c r="E404" s="170">
        <v>655</v>
      </c>
      <c r="F404" s="195">
        <v>44448</v>
      </c>
      <c r="G404" s="364">
        <v>0</v>
      </c>
    </row>
    <row r="405" spans="1:7" s="366" customFormat="1">
      <c r="A405" s="281">
        <v>343</v>
      </c>
      <c r="B405" s="416" t="s">
        <v>315</v>
      </c>
      <c r="C405" s="416" t="s">
        <v>233</v>
      </c>
      <c r="D405" s="169" t="s">
        <v>279</v>
      </c>
      <c r="E405" s="170">
        <v>2868.9</v>
      </c>
      <c r="F405" s="195">
        <v>44448</v>
      </c>
      <c r="G405" s="364">
        <v>0</v>
      </c>
    </row>
    <row r="406" spans="1:7" s="366" customFormat="1">
      <c r="A406" s="281">
        <v>344</v>
      </c>
      <c r="B406" s="416" t="s">
        <v>315</v>
      </c>
      <c r="C406" s="416" t="s">
        <v>233</v>
      </c>
      <c r="D406" s="169" t="s">
        <v>279</v>
      </c>
      <c r="E406" s="170">
        <v>352.2</v>
      </c>
      <c r="F406" s="195">
        <v>44449</v>
      </c>
      <c r="G406" s="364">
        <v>0</v>
      </c>
    </row>
    <row r="407" spans="1:7" s="366" customFormat="1">
      <c r="A407" s="281">
        <v>345</v>
      </c>
      <c r="B407" s="416" t="s">
        <v>315</v>
      </c>
      <c r="C407" s="416" t="s">
        <v>233</v>
      </c>
      <c r="D407" s="169" t="s">
        <v>279</v>
      </c>
      <c r="E407" s="170">
        <v>1249.55</v>
      </c>
      <c r="F407" s="195">
        <v>44449</v>
      </c>
      <c r="G407" s="364">
        <v>0</v>
      </c>
    </row>
    <row r="408" spans="1:7" s="366" customFormat="1">
      <c r="A408" s="281">
        <v>346</v>
      </c>
      <c r="B408" s="416" t="s">
        <v>315</v>
      </c>
      <c r="C408" s="416" t="s">
        <v>233</v>
      </c>
      <c r="D408" s="169" t="s">
        <v>279</v>
      </c>
      <c r="E408" s="170">
        <v>724.95</v>
      </c>
      <c r="F408" s="195">
        <v>44449</v>
      </c>
      <c r="G408" s="364">
        <v>0</v>
      </c>
    </row>
    <row r="409" spans="1:7" s="366" customFormat="1">
      <c r="A409" s="281">
        <v>347</v>
      </c>
      <c r="B409" s="416" t="s">
        <v>315</v>
      </c>
      <c r="C409" s="416" t="s">
        <v>233</v>
      </c>
      <c r="D409" s="169" t="s">
        <v>279</v>
      </c>
      <c r="E409" s="170">
        <v>161.55000000000001</v>
      </c>
      <c r="F409" s="195">
        <v>44449</v>
      </c>
      <c r="G409" s="364">
        <v>0</v>
      </c>
    </row>
    <row r="410" spans="1:7" s="366" customFormat="1">
      <c r="A410" s="281">
        <v>348</v>
      </c>
      <c r="B410" s="416" t="s">
        <v>315</v>
      </c>
      <c r="C410" s="416" t="s">
        <v>233</v>
      </c>
      <c r="D410" s="169" t="s">
        <v>279</v>
      </c>
      <c r="E410" s="170">
        <v>18.55</v>
      </c>
      <c r="F410" s="195">
        <v>44449</v>
      </c>
      <c r="G410" s="364">
        <v>0</v>
      </c>
    </row>
    <row r="411" spans="1:7" s="366" customFormat="1">
      <c r="A411" s="281">
        <v>349</v>
      </c>
      <c r="B411" s="416" t="s">
        <v>315</v>
      </c>
      <c r="C411" s="416" t="s">
        <v>233</v>
      </c>
      <c r="D411" s="169" t="s">
        <v>279</v>
      </c>
      <c r="E411" s="170">
        <v>200</v>
      </c>
      <c r="F411" s="195">
        <v>44449</v>
      </c>
      <c r="G411" s="364">
        <v>0</v>
      </c>
    </row>
    <row r="412" spans="1:7" s="366" customFormat="1">
      <c r="A412" s="281">
        <v>350</v>
      </c>
      <c r="B412" s="416" t="s">
        <v>315</v>
      </c>
      <c r="C412" s="416" t="s">
        <v>233</v>
      </c>
      <c r="D412" s="169" t="s">
        <v>279</v>
      </c>
      <c r="E412" s="170">
        <v>96.9</v>
      </c>
      <c r="F412" s="195">
        <v>44449</v>
      </c>
      <c r="G412" s="364">
        <v>0</v>
      </c>
    </row>
    <row r="413" spans="1:7" s="366" customFormat="1">
      <c r="A413" s="281">
        <v>351</v>
      </c>
      <c r="B413" s="416" t="s">
        <v>315</v>
      </c>
      <c r="C413" s="416" t="s">
        <v>233</v>
      </c>
      <c r="D413" s="169" t="s">
        <v>279</v>
      </c>
      <c r="E413" s="170">
        <v>462</v>
      </c>
      <c r="F413" s="195">
        <v>44449</v>
      </c>
      <c r="G413" s="364">
        <v>0</v>
      </c>
    </row>
    <row r="414" spans="1:7" s="366" customFormat="1">
      <c r="A414" s="281">
        <v>352</v>
      </c>
      <c r="B414" s="416" t="s">
        <v>315</v>
      </c>
      <c r="C414" s="416" t="s">
        <v>233</v>
      </c>
      <c r="D414" s="169" t="s">
        <v>279</v>
      </c>
      <c r="E414" s="170">
        <v>542</v>
      </c>
      <c r="F414" s="195">
        <v>44450</v>
      </c>
      <c r="G414" s="364">
        <v>0</v>
      </c>
    </row>
    <row r="415" spans="1:7" s="366" customFormat="1">
      <c r="A415" s="281">
        <v>353</v>
      </c>
      <c r="B415" s="416" t="s">
        <v>315</v>
      </c>
      <c r="C415" s="416" t="s">
        <v>233</v>
      </c>
      <c r="D415" s="169" t="s">
        <v>279</v>
      </c>
      <c r="E415" s="170">
        <v>541.54999999999995</v>
      </c>
      <c r="F415" s="195">
        <v>44450</v>
      </c>
      <c r="G415" s="364">
        <v>0</v>
      </c>
    </row>
    <row r="416" spans="1:7" s="366" customFormat="1">
      <c r="A416" s="281">
        <v>354</v>
      </c>
      <c r="B416" s="416" t="s">
        <v>315</v>
      </c>
      <c r="C416" s="416" t="s">
        <v>233</v>
      </c>
      <c r="D416" s="169" t="s">
        <v>279</v>
      </c>
      <c r="E416" s="170">
        <v>1485</v>
      </c>
      <c r="F416" s="195">
        <v>44450</v>
      </c>
      <c r="G416" s="364">
        <v>0</v>
      </c>
    </row>
    <row r="417" spans="1:7" s="366" customFormat="1">
      <c r="A417" s="281">
        <v>355</v>
      </c>
      <c r="B417" s="416" t="s">
        <v>315</v>
      </c>
      <c r="C417" s="416" t="s">
        <v>233</v>
      </c>
      <c r="D417" s="169" t="s">
        <v>279</v>
      </c>
      <c r="E417" s="170">
        <v>694.5</v>
      </c>
      <c r="F417" s="195">
        <v>44450</v>
      </c>
      <c r="G417" s="364">
        <v>0</v>
      </c>
    </row>
    <row r="418" spans="1:7" s="366" customFormat="1">
      <c r="A418" s="281">
        <v>356</v>
      </c>
      <c r="B418" s="416" t="s">
        <v>315</v>
      </c>
      <c r="C418" s="416" t="s">
        <v>233</v>
      </c>
      <c r="D418" s="169" t="s">
        <v>279</v>
      </c>
      <c r="E418" s="170">
        <v>329.5</v>
      </c>
      <c r="F418" s="195">
        <v>44452</v>
      </c>
      <c r="G418" s="364">
        <v>0</v>
      </c>
    </row>
    <row r="419" spans="1:7" s="366" customFormat="1">
      <c r="A419" s="281">
        <v>357</v>
      </c>
      <c r="B419" s="416" t="s">
        <v>315</v>
      </c>
      <c r="C419" s="416" t="s">
        <v>233</v>
      </c>
      <c r="D419" s="169" t="s">
        <v>279</v>
      </c>
      <c r="E419" s="170">
        <v>52</v>
      </c>
      <c r="F419" s="195">
        <v>44452</v>
      </c>
      <c r="G419" s="364">
        <v>0</v>
      </c>
    </row>
    <row r="420" spans="1:7" s="366" customFormat="1">
      <c r="A420" s="281">
        <v>358</v>
      </c>
      <c r="B420" s="416" t="s">
        <v>315</v>
      </c>
      <c r="C420" s="416" t="s">
        <v>233</v>
      </c>
      <c r="D420" s="169" t="s">
        <v>279</v>
      </c>
      <c r="E420" s="170">
        <v>16.5</v>
      </c>
      <c r="F420" s="195">
        <v>44452</v>
      </c>
      <c r="G420" s="364">
        <v>0</v>
      </c>
    </row>
    <row r="421" spans="1:7" s="366" customFormat="1">
      <c r="A421" s="281">
        <v>359</v>
      </c>
      <c r="B421" s="416" t="s">
        <v>315</v>
      </c>
      <c r="C421" s="416" t="s">
        <v>233</v>
      </c>
      <c r="D421" s="169" t="s">
        <v>279</v>
      </c>
      <c r="E421" s="170">
        <v>243.25</v>
      </c>
      <c r="F421" s="195">
        <v>44452</v>
      </c>
      <c r="G421" s="364">
        <v>0</v>
      </c>
    </row>
    <row r="422" spans="1:7" s="366" customFormat="1">
      <c r="A422" s="281">
        <v>360</v>
      </c>
      <c r="B422" s="416" t="s">
        <v>315</v>
      </c>
      <c r="C422" s="416" t="s">
        <v>233</v>
      </c>
      <c r="D422" s="169" t="s">
        <v>279</v>
      </c>
      <c r="E422" s="170">
        <v>2822.2</v>
      </c>
      <c r="F422" s="195">
        <v>44453</v>
      </c>
      <c r="G422" s="364">
        <v>0</v>
      </c>
    </row>
    <row r="423" spans="1:7" s="366" customFormat="1">
      <c r="A423" s="281">
        <v>361</v>
      </c>
      <c r="B423" s="416" t="s">
        <v>315</v>
      </c>
      <c r="C423" s="416" t="s">
        <v>233</v>
      </c>
      <c r="D423" s="169" t="s">
        <v>279</v>
      </c>
      <c r="E423" s="170">
        <v>622.15</v>
      </c>
      <c r="F423" s="195">
        <v>44453</v>
      </c>
      <c r="G423" s="364">
        <v>0</v>
      </c>
    </row>
    <row r="424" spans="1:7" s="366" customFormat="1">
      <c r="A424" s="281">
        <v>362</v>
      </c>
      <c r="B424" s="416" t="s">
        <v>315</v>
      </c>
      <c r="C424" s="416" t="s">
        <v>233</v>
      </c>
      <c r="D424" s="169" t="s">
        <v>279</v>
      </c>
      <c r="E424" s="170">
        <v>1904</v>
      </c>
      <c r="F424" s="195">
        <v>44453</v>
      </c>
      <c r="G424" s="364">
        <v>0</v>
      </c>
    </row>
    <row r="425" spans="1:7" s="366" customFormat="1">
      <c r="A425" s="281">
        <v>363</v>
      </c>
      <c r="B425" s="416" t="s">
        <v>315</v>
      </c>
      <c r="C425" s="416" t="s">
        <v>233</v>
      </c>
      <c r="D425" s="169" t="s">
        <v>279</v>
      </c>
      <c r="E425" s="170">
        <v>492.7</v>
      </c>
      <c r="F425" s="195">
        <v>44453</v>
      </c>
      <c r="G425" s="364">
        <v>0</v>
      </c>
    </row>
    <row r="426" spans="1:7" s="366" customFormat="1">
      <c r="A426" s="281">
        <v>364</v>
      </c>
      <c r="B426" s="416" t="s">
        <v>315</v>
      </c>
      <c r="C426" s="416" t="s">
        <v>233</v>
      </c>
      <c r="D426" s="169" t="s">
        <v>279</v>
      </c>
      <c r="E426" s="170">
        <v>672</v>
      </c>
      <c r="F426" s="195">
        <v>44453</v>
      </c>
      <c r="G426" s="364">
        <v>0</v>
      </c>
    </row>
    <row r="427" spans="1:7" s="366" customFormat="1">
      <c r="A427" s="281">
        <v>365</v>
      </c>
      <c r="B427" s="416" t="s">
        <v>315</v>
      </c>
      <c r="C427" s="416" t="s">
        <v>233</v>
      </c>
      <c r="D427" s="169" t="s">
        <v>279</v>
      </c>
      <c r="E427" s="170">
        <v>150</v>
      </c>
      <c r="F427" s="195">
        <v>44453</v>
      </c>
      <c r="G427" s="364">
        <v>0</v>
      </c>
    </row>
    <row r="428" spans="1:7" s="366" customFormat="1">
      <c r="A428" s="281">
        <v>366</v>
      </c>
      <c r="B428" s="416" t="s">
        <v>315</v>
      </c>
      <c r="C428" s="416" t="s">
        <v>233</v>
      </c>
      <c r="D428" s="169" t="s">
        <v>279</v>
      </c>
      <c r="E428" s="170">
        <v>7.9</v>
      </c>
      <c r="F428" s="195">
        <v>44454</v>
      </c>
      <c r="G428" s="364">
        <v>0</v>
      </c>
    </row>
    <row r="429" spans="1:7" s="366" customFormat="1">
      <c r="A429" s="281">
        <v>367</v>
      </c>
      <c r="B429" s="416" t="s">
        <v>315</v>
      </c>
      <c r="C429" s="416" t="s">
        <v>233</v>
      </c>
      <c r="D429" s="169" t="s">
        <v>279</v>
      </c>
      <c r="E429" s="170">
        <v>1452</v>
      </c>
      <c r="F429" s="195">
        <v>44454</v>
      </c>
      <c r="G429" s="364">
        <v>0</v>
      </c>
    </row>
    <row r="430" spans="1:7" s="366" customFormat="1">
      <c r="A430" s="281">
        <v>368</v>
      </c>
      <c r="B430" s="416" t="s">
        <v>315</v>
      </c>
      <c r="C430" s="416" t="s">
        <v>233</v>
      </c>
      <c r="D430" s="169" t="s">
        <v>279</v>
      </c>
      <c r="E430" s="170">
        <v>5605.5</v>
      </c>
      <c r="F430" s="195">
        <v>44454</v>
      </c>
      <c r="G430" s="364">
        <v>0</v>
      </c>
    </row>
    <row r="431" spans="1:7" s="366" customFormat="1">
      <c r="A431" s="281">
        <v>369</v>
      </c>
      <c r="B431" s="416" t="s">
        <v>315</v>
      </c>
      <c r="C431" s="416" t="s">
        <v>233</v>
      </c>
      <c r="D431" s="169" t="s">
        <v>279</v>
      </c>
      <c r="E431" s="170">
        <v>35.299999999999997</v>
      </c>
      <c r="F431" s="195">
        <v>44454</v>
      </c>
      <c r="G431" s="364">
        <v>0</v>
      </c>
    </row>
    <row r="432" spans="1:7" s="366" customFormat="1">
      <c r="A432" s="281">
        <v>370</v>
      </c>
      <c r="B432" s="416" t="s">
        <v>315</v>
      </c>
      <c r="C432" s="416" t="s">
        <v>233</v>
      </c>
      <c r="D432" s="169" t="s">
        <v>279</v>
      </c>
      <c r="E432" s="170">
        <v>38</v>
      </c>
      <c r="F432" s="195">
        <v>44454</v>
      </c>
      <c r="G432" s="364">
        <v>0</v>
      </c>
    </row>
    <row r="433" spans="1:7" s="366" customFormat="1">
      <c r="A433" s="281">
        <v>371</v>
      </c>
      <c r="B433" s="416" t="s">
        <v>315</v>
      </c>
      <c r="C433" s="416" t="s">
        <v>233</v>
      </c>
      <c r="D433" s="169" t="s">
        <v>279</v>
      </c>
      <c r="E433" s="170">
        <v>136.9</v>
      </c>
      <c r="F433" s="195">
        <v>44454</v>
      </c>
      <c r="G433" s="364">
        <v>0</v>
      </c>
    </row>
    <row r="434" spans="1:7" s="366" customFormat="1">
      <c r="A434" s="281">
        <v>372</v>
      </c>
      <c r="B434" s="416" t="s">
        <v>315</v>
      </c>
      <c r="C434" s="416" t="s">
        <v>233</v>
      </c>
      <c r="D434" s="169" t="s">
        <v>279</v>
      </c>
      <c r="E434" s="170">
        <v>186</v>
      </c>
      <c r="F434" s="195">
        <v>44454</v>
      </c>
      <c r="G434" s="364">
        <v>0</v>
      </c>
    </row>
    <row r="435" spans="1:7" s="366" customFormat="1">
      <c r="A435" s="281">
        <v>373</v>
      </c>
      <c r="B435" s="416" t="s">
        <v>315</v>
      </c>
      <c r="C435" s="416" t="s">
        <v>233</v>
      </c>
      <c r="D435" s="169" t="s">
        <v>279</v>
      </c>
      <c r="E435" s="170">
        <v>645</v>
      </c>
      <c r="F435" s="195">
        <v>44455</v>
      </c>
      <c r="G435" s="364">
        <v>0</v>
      </c>
    </row>
    <row r="436" spans="1:7" s="366" customFormat="1">
      <c r="A436" s="281">
        <v>374</v>
      </c>
      <c r="B436" s="416" t="s">
        <v>315</v>
      </c>
      <c r="C436" s="416" t="s">
        <v>233</v>
      </c>
      <c r="D436" s="169" t="s">
        <v>279</v>
      </c>
      <c r="E436" s="170">
        <v>-395.95</v>
      </c>
      <c r="F436" s="195">
        <v>44455</v>
      </c>
      <c r="G436" s="364">
        <v>0</v>
      </c>
    </row>
    <row r="437" spans="1:7" s="366" customFormat="1">
      <c r="A437" s="281">
        <v>375</v>
      </c>
      <c r="B437" s="416" t="s">
        <v>315</v>
      </c>
      <c r="C437" s="416" t="s">
        <v>233</v>
      </c>
      <c r="D437" s="169" t="s">
        <v>279</v>
      </c>
      <c r="E437" s="170">
        <v>67.5</v>
      </c>
      <c r="F437" s="195">
        <v>44455</v>
      </c>
      <c r="G437" s="364">
        <v>0</v>
      </c>
    </row>
    <row r="438" spans="1:7" s="366" customFormat="1">
      <c r="A438" s="281">
        <v>376</v>
      </c>
      <c r="B438" s="416" t="s">
        <v>315</v>
      </c>
      <c r="C438" s="416" t="s">
        <v>233</v>
      </c>
      <c r="D438" s="169" t="s">
        <v>279</v>
      </c>
      <c r="E438" s="170">
        <v>799</v>
      </c>
      <c r="F438" s="195">
        <v>44455</v>
      </c>
      <c r="G438" s="364">
        <v>0</v>
      </c>
    </row>
    <row r="439" spans="1:7" s="366" customFormat="1">
      <c r="A439" s="281">
        <v>377</v>
      </c>
      <c r="B439" s="416" t="s">
        <v>315</v>
      </c>
      <c r="C439" s="416" t="s">
        <v>233</v>
      </c>
      <c r="D439" s="169" t="s">
        <v>279</v>
      </c>
      <c r="E439" s="170">
        <v>1041.0999999999999</v>
      </c>
      <c r="F439" s="195">
        <v>44455</v>
      </c>
      <c r="G439" s="364">
        <v>0</v>
      </c>
    </row>
    <row r="440" spans="1:7" s="366" customFormat="1">
      <c r="A440" s="281">
        <v>378</v>
      </c>
      <c r="B440" s="416" t="s">
        <v>315</v>
      </c>
      <c r="C440" s="416" t="s">
        <v>233</v>
      </c>
      <c r="D440" s="169" t="s">
        <v>279</v>
      </c>
      <c r="E440" s="170">
        <v>612</v>
      </c>
      <c r="F440" s="195">
        <v>44455</v>
      </c>
      <c r="G440" s="364">
        <v>0</v>
      </c>
    </row>
    <row r="441" spans="1:7" s="366" customFormat="1">
      <c r="A441" s="281">
        <v>379</v>
      </c>
      <c r="B441" s="416" t="s">
        <v>315</v>
      </c>
      <c r="C441" s="416" t="s">
        <v>233</v>
      </c>
      <c r="D441" s="169" t="s">
        <v>279</v>
      </c>
      <c r="E441" s="170">
        <v>12.8</v>
      </c>
      <c r="F441" s="195">
        <v>44456</v>
      </c>
      <c r="G441" s="364">
        <v>0</v>
      </c>
    </row>
    <row r="442" spans="1:7" s="366" customFormat="1">
      <c r="A442" s="281">
        <v>380</v>
      </c>
      <c r="B442" s="416" t="s">
        <v>315</v>
      </c>
      <c r="C442" s="416" t="s">
        <v>233</v>
      </c>
      <c r="D442" s="169" t="s">
        <v>279</v>
      </c>
      <c r="E442" s="170">
        <v>59.1</v>
      </c>
      <c r="F442" s="195">
        <v>44456</v>
      </c>
      <c r="G442" s="364">
        <v>0</v>
      </c>
    </row>
    <row r="443" spans="1:7" s="366" customFormat="1">
      <c r="A443" s="281">
        <v>381</v>
      </c>
      <c r="B443" s="416" t="s">
        <v>315</v>
      </c>
      <c r="C443" s="416" t="s">
        <v>233</v>
      </c>
      <c r="D443" s="169" t="s">
        <v>279</v>
      </c>
      <c r="E443" s="170">
        <v>288.05</v>
      </c>
      <c r="F443" s="195">
        <v>44457</v>
      </c>
      <c r="G443" s="364">
        <v>0</v>
      </c>
    </row>
    <row r="444" spans="1:7" s="366" customFormat="1">
      <c r="A444" s="281">
        <v>382</v>
      </c>
      <c r="B444" s="416" t="s">
        <v>315</v>
      </c>
      <c r="C444" s="416" t="s">
        <v>233</v>
      </c>
      <c r="D444" s="169" t="s">
        <v>279</v>
      </c>
      <c r="E444" s="170">
        <v>498</v>
      </c>
      <c r="F444" s="195">
        <v>44457</v>
      </c>
      <c r="G444" s="364">
        <v>0</v>
      </c>
    </row>
    <row r="445" spans="1:7" s="366" customFormat="1">
      <c r="A445" s="281">
        <v>383</v>
      </c>
      <c r="B445" s="416" t="s">
        <v>315</v>
      </c>
      <c r="C445" s="416" t="s">
        <v>233</v>
      </c>
      <c r="D445" s="169" t="s">
        <v>279</v>
      </c>
      <c r="E445" s="170">
        <v>9.25</v>
      </c>
      <c r="F445" s="195">
        <v>44457</v>
      </c>
      <c r="G445" s="364">
        <v>0</v>
      </c>
    </row>
    <row r="446" spans="1:7" s="366" customFormat="1">
      <c r="A446" s="281">
        <v>384</v>
      </c>
      <c r="B446" s="416" t="s">
        <v>315</v>
      </c>
      <c r="C446" s="416" t="s">
        <v>233</v>
      </c>
      <c r="D446" s="169" t="s">
        <v>279</v>
      </c>
      <c r="E446" s="170">
        <v>770</v>
      </c>
      <c r="F446" s="195">
        <v>44457</v>
      </c>
      <c r="G446" s="364">
        <v>0</v>
      </c>
    </row>
    <row r="447" spans="1:7" s="366" customFormat="1">
      <c r="A447" s="281">
        <v>385</v>
      </c>
      <c r="B447" s="416" t="s">
        <v>315</v>
      </c>
      <c r="C447" s="416" t="s">
        <v>233</v>
      </c>
      <c r="D447" s="169" t="s">
        <v>279</v>
      </c>
      <c r="E447" s="170">
        <v>60.2</v>
      </c>
      <c r="F447" s="195">
        <v>44457</v>
      </c>
      <c r="G447" s="364">
        <v>0</v>
      </c>
    </row>
    <row r="448" spans="1:7" s="366" customFormat="1">
      <c r="A448" s="281">
        <v>386</v>
      </c>
      <c r="B448" s="416" t="s">
        <v>315</v>
      </c>
      <c r="C448" s="416" t="s">
        <v>233</v>
      </c>
      <c r="D448" s="169" t="s">
        <v>279</v>
      </c>
      <c r="E448" s="170">
        <v>41.74</v>
      </c>
      <c r="F448" s="195">
        <v>44457</v>
      </c>
      <c r="G448" s="364">
        <v>0</v>
      </c>
    </row>
    <row r="449" spans="1:7" s="366" customFormat="1">
      <c r="A449" s="281">
        <v>387</v>
      </c>
      <c r="B449" s="416" t="s">
        <v>315</v>
      </c>
      <c r="C449" s="416" t="s">
        <v>233</v>
      </c>
      <c r="D449" s="169" t="s">
        <v>279</v>
      </c>
      <c r="E449" s="170">
        <v>76.8</v>
      </c>
      <c r="F449" s="195">
        <v>44459</v>
      </c>
      <c r="G449" s="364">
        <v>0</v>
      </c>
    </row>
    <row r="450" spans="1:7" s="366" customFormat="1">
      <c r="A450" s="281">
        <v>388</v>
      </c>
      <c r="B450" s="416" t="s">
        <v>315</v>
      </c>
      <c r="C450" s="416" t="s">
        <v>233</v>
      </c>
      <c r="D450" s="169" t="s">
        <v>279</v>
      </c>
      <c r="E450" s="170">
        <v>695.65</v>
      </c>
      <c r="F450" s="195">
        <v>44459</v>
      </c>
      <c r="G450" s="364">
        <v>0</v>
      </c>
    </row>
    <row r="451" spans="1:7" s="366" customFormat="1">
      <c r="A451" s="281">
        <v>389</v>
      </c>
      <c r="B451" s="416" t="s">
        <v>315</v>
      </c>
      <c r="C451" s="416" t="s">
        <v>233</v>
      </c>
      <c r="D451" s="169" t="s">
        <v>279</v>
      </c>
      <c r="E451" s="170">
        <v>18</v>
      </c>
      <c r="F451" s="195">
        <v>44459</v>
      </c>
      <c r="G451" s="364">
        <v>0</v>
      </c>
    </row>
    <row r="452" spans="1:7" s="366" customFormat="1">
      <c r="A452" s="281">
        <v>390</v>
      </c>
      <c r="B452" s="416" t="s">
        <v>315</v>
      </c>
      <c r="C452" s="416" t="s">
        <v>233</v>
      </c>
      <c r="D452" s="169" t="s">
        <v>279</v>
      </c>
      <c r="E452" s="170">
        <v>136.44999999999999</v>
      </c>
      <c r="F452" s="195">
        <v>44459</v>
      </c>
      <c r="G452" s="364">
        <v>0</v>
      </c>
    </row>
    <row r="453" spans="1:7" s="366" customFormat="1">
      <c r="A453" s="281">
        <v>391</v>
      </c>
      <c r="B453" s="416" t="s">
        <v>315</v>
      </c>
      <c r="C453" s="416" t="s">
        <v>233</v>
      </c>
      <c r="D453" s="169" t="s">
        <v>279</v>
      </c>
      <c r="E453" s="170">
        <v>13</v>
      </c>
      <c r="F453" s="195">
        <v>44459</v>
      </c>
      <c r="G453" s="364">
        <v>0</v>
      </c>
    </row>
    <row r="454" spans="1:7" s="366" customFormat="1">
      <c r="A454" s="281">
        <v>392</v>
      </c>
      <c r="B454" s="416" t="s">
        <v>315</v>
      </c>
      <c r="C454" s="416" t="s">
        <v>233</v>
      </c>
      <c r="D454" s="169" t="s">
        <v>279</v>
      </c>
      <c r="E454" s="170">
        <v>695.85</v>
      </c>
      <c r="F454" s="195">
        <v>44460</v>
      </c>
      <c r="G454" s="364">
        <v>0</v>
      </c>
    </row>
    <row r="455" spans="1:7" s="366" customFormat="1">
      <c r="A455" s="281">
        <v>393</v>
      </c>
      <c r="B455" s="416" t="s">
        <v>315</v>
      </c>
      <c r="C455" s="416" t="s">
        <v>233</v>
      </c>
      <c r="D455" s="169" t="s">
        <v>279</v>
      </c>
      <c r="E455" s="170">
        <v>20.6</v>
      </c>
      <c r="F455" s="195">
        <v>44460</v>
      </c>
      <c r="G455" s="364">
        <v>0</v>
      </c>
    </row>
    <row r="456" spans="1:7" s="366" customFormat="1">
      <c r="A456" s="281">
        <v>394</v>
      </c>
      <c r="B456" s="416" t="s">
        <v>315</v>
      </c>
      <c r="C456" s="416" t="s">
        <v>233</v>
      </c>
      <c r="D456" s="169" t="s">
        <v>279</v>
      </c>
      <c r="E456" s="170">
        <v>1333.1</v>
      </c>
      <c r="F456" s="195">
        <v>44461</v>
      </c>
      <c r="G456" s="364">
        <v>0</v>
      </c>
    </row>
    <row r="457" spans="1:7" s="366" customFormat="1">
      <c r="A457" s="281">
        <v>395</v>
      </c>
      <c r="B457" s="416" t="s">
        <v>315</v>
      </c>
      <c r="C457" s="416" t="s">
        <v>233</v>
      </c>
      <c r="D457" s="169" t="s">
        <v>279</v>
      </c>
      <c r="E457" s="170">
        <v>1406.5</v>
      </c>
      <c r="F457" s="195">
        <v>44461</v>
      </c>
      <c r="G457" s="364">
        <v>0</v>
      </c>
    </row>
    <row r="458" spans="1:7" s="366" customFormat="1">
      <c r="A458" s="281">
        <v>396</v>
      </c>
      <c r="B458" s="416" t="s">
        <v>315</v>
      </c>
      <c r="C458" s="416" t="s">
        <v>233</v>
      </c>
      <c r="D458" s="169" t="s">
        <v>279</v>
      </c>
      <c r="E458" s="170">
        <v>38.25</v>
      </c>
      <c r="F458" s="195">
        <v>44461</v>
      </c>
      <c r="G458" s="364">
        <v>0</v>
      </c>
    </row>
    <row r="459" spans="1:7" s="366" customFormat="1">
      <c r="A459" s="281">
        <v>397</v>
      </c>
      <c r="B459" s="416" t="s">
        <v>315</v>
      </c>
      <c r="C459" s="416" t="s">
        <v>233</v>
      </c>
      <c r="D459" s="169" t="s">
        <v>279</v>
      </c>
      <c r="E459" s="170">
        <v>230</v>
      </c>
      <c r="F459" s="195">
        <v>44461</v>
      </c>
      <c r="G459" s="364">
        <v>0</v>
      </c>
    </row>
    <row r="460" spans="1:7" s="366" customFormat="1">
      <c r="A460" s="281">
        <v>398</v>
      </c>
      <c r="B460" s="416" t="s">
        <v>315</v>
      </c>
      <c r="C460" s="416" t="s">
        <v>233</v>
      </c>
      <c r="D460" s="169" t="s">
        <v>279</v>
      </c>
      <c r="E460" s="170">
        <v>584.9</v>
      </c>
      <c r="F460" s="195">
        <v>44461</v>
      </c>
      <c r="G460" s="364">
        <v>0</v>
      </c>
    </row>
    <row r="461" spans="1:7" s="366" customFormat="1">
      <c r="A461" s="281">
        <v>399</v>
      </c>
      <c r="B461" s="416" t="s">
        <v>315</v>
      </c>
      <c r="C461" s="416" t="s">
        <v>233</v>
      </c>
      <c r="D461" s="169" t="s">
        <v>279</v>
      </c>
      <c r="E461" s="170">
        <v>430.75</v>
      </c>
      <c r="F461" s="195">
        <v>44461</v>
      </c>
      <c r="G461" s="364">
        <v>0</v>
      </c>
    </row>
    <row r="462" spans="1:7" s="366" customFormat="1">
      <c r="A462" s="281">
        <v>400</v>
      </c>
      <c r="B462" s="416" t="s">
        <v>315</v>
      </c>
      <c r="C462" s="416" t="s">
        <v>233</v>
      </c>
      <c r="D462" s="169" t="s">
        <v>279</v>
      </c>
      <c r="E462" s="170">
        <v>102.7</v>
      </c>
      <c r="F462" s="195">
        <v>44462</v>
      </c>
      <c r="G462" s="364">
        <v>0</v>
      </c>
    </row>
    <row r="463" spans="1:7" s="366" customFormat="1">
      <c r="A463" s="281">
        <v>401</v>
      </c>
      <c r="B463" s="416" t="s">
        <v>315</v>
      </c>
      <c r="C463" s="416" t="s">
        <v>233</v>
      </c>
      <c r="D463" s="169" t="s">
        <v>279</v>
      </c>
      <c r="E463" s="170">
        <v>69.099999999999994</v>
      </c>
      <c r="F463" s="195">
        <v>44462</v>
      </c>
      <c r="G463" s="364">
        <v>0</v>
      </c>
    </row>
    <row r="464" spans="1:7" s="366" customFormat="1">
      <c r="A464" s="281">
        <v>402</v>
      </c>
      <c r="B464" s="416" t="s">
        <v>315</v>
      </c>
      <c r="C464" s="416" t="s">
        <v>233</v>
      </c>
      <c r="D464" s="169" t="s">
        <v>279</v>
      </c>
      <c r="E464" s="170">
        <v>39.799999999999997</v>
      </c>
      <c r="F464" s="195">
        <v>44462</v>
      </c>
      <c r="G464" s="364">
        <v>0</v>
      </c>
    </row>
    <row r="465" spans="1:7" s="366" customFormat="1">
      <c r="A465" s="281">
        <v>403</v>
      </c>
      <c r="B465" s="416" t="s">
        <v>315</v>
      </c>
      <c r="C465" s="416" t="s">
        <v>233</v>
      </c>
      <c r="D465" s="169" t="s">
        <v>279</v>
      </c>
      <c r="E465" s="170">
        <v>129.44999999999999</v>
      </c>
      <c r="F465" s="195">
        <v>44462</v>
      </c>
      <c r="G465" s="364">
        <v>0</v>
      </c>
    </row>
    <row r="466" spans="1:7" s="366" customFormat="1">
      <c r="A466" s="281">
        <v>404</v>
      </c>
      <c r="B466" s="416" t="s">
        <v>315</v>
      </c>
      <c r="C466" s="416" t="s">
        <v>233</v>
      </c>
      <c r="D466" s="169" t="s">
        <v>279</v>
      </c>
      <c r="E466" s="170">
        <v>108.65</v>
      </c>
      <c r="F466" s="195">
        <v>44462</v>
      </c>
      <c r="G466" s="364">
        <v>0</v>
      </c>
    </row>
    <row r="467" spans="1:7" s="366" customFormat="1">
      <c r="A467" s="281">
        <v>405</v>
      </c>
      <c r="B467" s="416" t="s">
        <v>315</v>
      </c>
      <c r="C467" s="416" t="s">
        <v>233</v>
      </c>
      <c r="D467" s="169" t="s">
        <v>279</v>
      </c>
      <c r="E467" s="170">
        <v>563.9</v>
      </c>
      <c r="F467" s="195">
        <v>44462</v>
      </c>
      <c r="G467" s="364">
        <v>0</v>
      </c>
    </row>
    <row r="468" spans="1:7" s="366" customFormat="1">
      <c r="A468" s="281">
        <v>406</v>
      </c>
      <c r="B468" s="416" t="s">
        <v>315</v>
      </c>
      <c r="C468" s="416" t="s">
        <v>233</v>
      </c>
      <c r="D468" s="169" t="s">
        <v>279</v>
      </c>
      <c r="E468" s="170">
        <v>7.95</v>
      </c>
      <c r="F468" s="195">
        <v>44464</v>
      </c>
      <c r="G468" s="364">
        <v>0</v>
      </c>
    </row>
    <row r="469" spans="1:7" s="366" customFormat="1">
      <c r="A469" s="281">
        <v>407</v>
      </c>
      <c r="B469" s="416" t="s">
        <v>315</v>
      </c>
      <c r="C469" s="416" t="s">
        <v>233</v>
      </c>
      <c r="D469" s="169" t="s">
        <v>279</v>
      </c>
      <c r="E469" s="170">
        <v>481.3</v>
      </c>
      <c r="F469" s="195">
        <v>44466</v>
      </c>
      <c r="G469" s="364">
        <v>0</v>
      </c>
    </row>
    <row r="470" spans="1:7" s="366" customFormat="1">
      <c r="A470" s="281">
        <v>408</v>
      </c>
      <c r="B470" s="416" t="s">
        <v>315</v>
      </c>
      <c r="C470" s="416" t="s">
        <v>233</v>
      </c>
      <c r="D470" s="169" t="s">
        <v>279</v>
      </c>
      <c r="E470" s="170">
        <v>152.6</v>
      </c>
      <c r="F470" s="195">
        <v>44466</v>
      </c>
      <c r="G470" s="364">
        <v>0</v>
      </c>
    </row>
    <row r="471" spans="1:7" s="366" customFormat="1">
      <c r="A471" s="281">
        <v>409</v>
      </c>
      <c r="B471" s="416" t="s">
        <v>315</v>
      </c>
      <c r="C471" s="416" t="s">
        <v>233</v>
      </c>
      <c r="D471" s="169" t="s">
        <v>279</v>
      </c>
      <c r="E471" s="170">
        <v>-136</v>
      </c>
      <c r="F471" s="195">
        <v>44466</v>
      </c>
      <c r="G471" s="364">
        <v>0</v>
      </c>
    </row>
    <row r="472" spans="1:7" s="366" customFormat="1">
      <c r="A472" s="281">
        <v>410</v>
      </c>
      <c r="B472" s="416" t="s">
        <v>315</v>
      </c>
      <c r="C472" s="416" t="s">
        <v>233</v>
      </c>
      <c r="D472" s="169" t="s">
        <v>279</v>
      </c>
      <c r="E472" s="170">
        <v>312.25</v>
      </c>
      <c r="F472" s="195">
        <v>44466</v>
      </c>
      <c r="G472" s="364">
        <v>0</v>
      </c>
    </row>
    <row r="473" spans="1:7" s="366" customFormat="1">
      <c r="A473" s="281">
        <v>411</v>
      </c>
      <c r="B473" s="416" t="s">
        <v>315</v>
      </c>
      <c r="C473" s="416" t="s">
        <v>233</v>
      </c>
      <c r="D473" s="169" t="s">
        <v>279</v>
      </c>
      <c r="E473" s="170">
        <v>41.8</v>
      </c>
      <c r="F473" s="195">
        <v>44466</v>
      </c>
      <c r="G473" s="364">
        <v>0</v>
      </c>
    </row>
    <row r="474" spans="1:7" s="366" customFormat="1">
      <c r="A474" s="281">
        <v>412</v>
      </c>
      <c r="B474" s="416" t="s">
        <v>315</v>
      </c>
      <c r="C474" s="416" t="s">
        <v>233</v>
      </c>
      <c r="D474" s="169" t="s">
        <v>279</v>
      </c>
      <c r="E474" s="170">
        <v>489</v>
      </c>
      <c r="F474" s="195">
        <v>44466</v>
      </c>
      <c r="G474" s="364">
        <v>0</v>
      </c>
    </row>
    <row r="475" spans="1:7" s="366" customFormat="1">
      <c r="A475" s="281">
        <v>413</v>
      </c>
      <c r="B475" s="416" t="s">
        <v>315</v>
      </c>
      <c r="C475" s="416" t="s">
        <v>233</v>
      </c>
      <c r="D475" s="169" t="s">
        <v>279</v>
      </c>
      <c r="E475" s="170">
        <v>888.75</v>
      </c>
      <c r="F475" s="195">
        <v>44466</v>
      </c>
      <c r="G475" s="364">
        <v>0</v>
      </c>
    </row>
    <row r="476" spans="1:7" s="366" customFormat="1">
      <c r="A476" s="281">
        <v>414</v>
      </c>
      <c r="B476" s="416" t="s">
        <v>315</v>
      </c>
      <c r="C476" s="416" t="s">
        <v>233</v>
      </c>
      <c r="D476" s="169" t="s">
        <v>279</v>
      </c>
      <c r="E476" s="170">
        <v>5000</v>
      </c>
      <c r="F476" s="195">
        <v>44466</v>
      </c>
      <c r="G476" s="364">
        <v>0</v>
      </c>
    </row>
    <row r="477" spans="1:7" s="366" customFormat="1">
      <c r="A477" s="281">
        <v>415</v>
      </c>
      <c r="B477" s="416" t="s">
        <v>315</v>
      </c>
      <c r="C477" s="416" t="s">
        <v>233</v>
      </c>
      <c r="D477" s="169" t="s">
        <v>279</v>
      </c>
      <c r="E477" s="170">
        <v>8</v>
      </c>
      <c r="F477" s="195">
        <v>44466</v>
      </c>
      <c r="G477" s="364">
        <v>0</v>
      </c>
    </row>
    <row r="478" spans="1:7" s="366" customFormat="1">
      <c r="A478" s="281">
        <v>416</v>
      </c>
      <c r="B478" s="416" t="s">
        <v>315</v>
      </c>
      <c r="C478" s="416" t="s">
        <v>233</v>
      </c>
      <c r="D478" s="169" t="s">
        <v>279</v>
      </c>
      <c r="E478" s="170">
        <v>57.9</v>
      </c>
      <c r="F478" s="195">
        <v>44467</v>
      </c>
      <c r="G478" s="364">
        <v>0</v>
      </c>
    </row>
    <row r="479" spans="1:7" s="366" customFormat="1">
      <c r="A479" s="281">
        <v>417</v>
      </c>
      <c r="B479" s="416" t="s">
        <v>315</v>
      </c>
      <c r="C479" s="416" t="s">
        <v>233</v>
      </c>
      <c r="D479" s="169" t="s">
        <v>279</v>
      </c>
      <c r="E479" s="170">
        <v>26.55</v>
      </c>
      <c r="F479" s="195">
        <v>44467</v>
      </c>
      <c r="G479" s="364">
        <v>0</v>
      </c>
    </row>
    <row r="480" spans="1:7" s="366" customFormat="1">
      <c r="A480" s="281">
        <v>418</v>
      </c>
      <c r="B480" s="416" t="s">
        <v>315</v>
      </c>
      <c r="C480" s="416" t="s">
        <v>233</v>
      </c>
      <c r="D480" s="169" t="s">
        <v>279</v>
      </c>
      <c r="E480" s="170">
        <v>67.400000000000006</v>
      </c>
      <c r="F480" s="195">
        <v>44468</v>
      </c>
      <c r="G480" s="364">
        <v>0</v>
      </c>
    </row>
    <row r="481" spans="1:7" s="366" customFormat="1">
      <c r="A481" s="281">
        <v>419</v>
      </c>
      <c r="B481" s="416" t="s">
        <v>315</v>
      </c>
      <c r="C481" s="416" t="s">
        <v>233</v>
      </c>
      <c r="D481" s="169" t="s">
        <v>279</v>
      </c>
      <c r="E481" s="170">
        <v>156.5</v>
      </c>
      <c r="F481" s="195">
        <v>44469</v>
      </c>
      <c r="G481" s="364">
        <v>0</v>
      </c>
    </row>
    <row r="482" spans="1:7" s="366" customFormat="1">
      <c r="A482" s="281">
        <v>420</v>
      </c>
      <c r="B482" s="416" t="s">
        <v>315</v>
      </c>
      <c r="C482" s="416" t="s">
        <v>233</v>
      </c>
      <c r="D482" s="169" t="s">
        <v>279</v>
      </c>
      <c r="E482" s="170">
        <v>39.299999999999997</v>
      </c>
      <c r="F482" s="195">
        <v>44469</v>
      </c>
      <c r="G482" s="364">
        <v>0</v>
      </c>
    </row>
    <row r="483" spans="1:7" s="366" customFormat="1">
      <c r="A483" s="281">
        <v>421</v>
      </c>
      <c r="B483" s="416" t="s">
        <v>315</v>
      </c>
      <c r="C483" s="416" t="s">
        <v>233</v>
      </c>
      <c r="D483" s="169" t="s">
        <v>279</v>
      </c>
      <c r="E483" s="170">
        <v>61.8</v>
      </c>
      <c r="F483" s="195">
        <v>44469</v>
      </c>
      <c r="G483" s="364">
        <v>0</v>
      </c>
    </row>
    <row r="484" spans="1:7" s="366" customFormat="1">
      <c r="A484" s="281">
        <v>422</v>
      </c>
      <c r="B484" s="416" t="s">
        <v>315</v>
      </c>
      <c r="C484" s="416" t="s">
        <v>233</v>
      </c>
      <c r="D484" s="169" t="s">
        <v>279</v>
      </c>
      <c r="E484" s="170">
        <v>3020.85</v>
      </c>
      <c r="F484" s="195">
        <v>44469</v>
      </c>
      <c r="G484" s="364">
        <v>0</v>
      </c>
    </row>
    <row r="485" spans="1:7" s="366" customFormat="1">
      <c r="A485" s="281">
        <v>423</v>
      </c>
      <c r="B485" s="416" t="s">
        <v>315</v>
      </c>
      <c r="C485" s="416" t="s">
        <v>233</v>
      </c>
      <c r="D485" s="169" t="s">
        <v>279</v>
      </c>
      <c r="E485" s="170">
        <v>26</v>
      </c>
      <c r="F485" s="195">
        <v>44470</v>
      </c>
      <c r="G485" s="364">
        <v>0</v>
      </c>
    </row>
    <row r="486" spans="1:7" s="366" customFormat="1">
      <c r="A486" s="281">
        <v>424</v>
      </c>
      <c r="B486" s="416" t="s">
        <v>315</v>
      </c>
      <c r="C486" s="416" t="s">
        <v>233</v>
      </c>
      <c r="D486" s="169" t="s">
        <v>279</v>
      </c>
      <c r="E486" s="170">
        <v>91</v>
      </c>
      <c r="F486" s="195">
        <v>44470</v>
      </c>
      <c r="G486" s="364">
        <v>0</v>
      </c>
    </row>
    <row r="487" spans="1:7" s="366" customFormat="1">
      <c r="A487" s="281">
        <v>425</v>
      </c>
      <c r="B487" s="416" t="s">
        <v>315</v>
      </c>
      <c r="C487" s="416" t="s">
        <v>233</v>
      </c>
      <c r="D487" s="169" t="s">
        <v>279</v>
      </c>
      <c r="E487" s="170">
        <v>321.89999999999998</v>
      </c>
      <c r="F487" s="195">
        <v>44470</v>
      </c>
      <c r="G487" s="364">
        <v>0</v>
      </c>
    </row>
    <row r="488" spans="1:7" s="366" customFormat="1">
      <c r="A488" s="281">
        <v>426</v>
      </c>
      <c r="B488" s="416" t="s">
        <v>315</v>
      </c>
      <c r="C488" s="416" t="s">
        <v>233</v>
      </c>
      <c r="D488" s="169" t="s">
        <v>279</v>
      </c>
      <c r="E488" s="170">
        <v>76</v>
      </c>
      <c r="F488" s="195">
        <v>44470</v>
      </c>
      <c r="G488" s="364">
        <v>0</v>
      </c>
    </row>
    <row r="489" spans="1:7" s="366" customFormat="1">
      <c r="A489" s="281">
        <v>427</v>
      </c>
      <c r="B489" s="416" t="s">
        <v>315</v>
      </c>
      <c r="C489" s="416" t="s">
        <v>233</v>
      </c>
      <c r="D489" s="169" t="s">
        <v>279</v>
      </c>
      <c r="E489" s="170">
        <v>49.65</v>
      </c>
      <c r="F489" s="195">
        <v>44471</v>
      </c>
      <c r="G489" s="364">
        <v>0</v>
      </c>
    </row>
    <row r="490" spans="1:7" s="366" customFormat="1">
      <c r="A490" s="281">
        <v>428</v>
      </c>
      <c r="B490" s="416" t="s">
        <v>315</v>
      </c>
      <c r="C490" s="416" t="s">
        <v>233</v>
      </c>
      <c r="D490" s="169" t="s">
        <v>279</v>
      </c>
      <c r="E490" s="170">
        <v>65</v>
      </c>
      <c r="F490" s="195">
        <v>44471</v>
      </c>
      <c r="G490" s="364">
        <v>0</v>
      </c>
    </row>
    <row r="491" spans="1:7" s="366" customFormat="1">
      <c r="A491" s="281">
        <v>429</v>
      </c>
      <c r="B491" s="416" t="s">
        <v>315</v>
      </c>
      <c r="C491" s="416" t="s">
        <v>233</v>
      </c>
      <c r="D491" s="169" t="s">
        <v>279</v>
      </c>
      <c r="E491" s="170">
        <v>454.75</v>
      </c>
      <c r="F491" s="195">
        <v>44471</v>
      </c>
      <c r="G491" s="364">
        <v>0</v>
      </c>
    </row>
    <row r="492" spans="1:7" s="366" customFormat="1">
      <c r="A492" s="281">
        <v>430</v>
      </c>
      <c r="B492" s="416" t="s">
        <v>315</v>
      </c>
      <c r="C492" s="416" t="s">
        <v>233</v>
      </c>
      <c r="D492" s="169" t="s">
        <v>279</v>
      </c>
      <c r="E492" s="170">
        <v>127.75</v>
      </c>
      <c r="F492" s="195">
        <v>44473</v>
      </c>
      <c r="G492" s="364">
        <v>0</v>
      </c>
    </row>
    <row r="493" spans="1:7" s="366" customFormat="1">
      <c r="A493" s="281">
        <v>431</v>
      </c>
      <c r="B493" s="416" t="s">
        <v>315</v>
      </c>
      <c r="C493" s="416" t="s">
        <v>233</v>
      </c>
      <c r="D493" s="169" t="s">
        <v>279</v>
      </c>
      <c r="E493" s="170">
        <v>60.25</v>
      </c>
      <c r="F493" s="195">
        <v>44474</v>
      </c>
      <c r="G493" s="364">
        <v>0</v>
      </c>
    </row>
    <row r="494" spans="1:7" s="366" customFormat="1">
      <c r="A494" s="281">
        <v>432</v>
      </c>
      <c r="B494" s="416" t="s">
        <v>315</v>
      </c>
      <c r="C494" s="416" t="s">
        <v>233</v>
      </c>
      <c r="D494" s="169" t="s">
        <v>279</v>
      </c>
      <c r="E494" s="170">
        <v>29.65</v>
      </c>
      <c r="F494" s="195">
        <v>44475</v>
      </c>
      <c r="G494" s="364">
        <v>0</v>
      </c>
    </row>
    <row r="495" spans="1:7" s="366" customFormat="1">
      <c r="A495" s="281">
        <v>433</v>
      </c>
      <c r="B495" s="416" t="s">
        <v>315</v>
      </c>
      <c r="C495" s="416" t="s">
        <v>233</v>
      </c>
      <c r="D495" s="169" t="s">
        <v>279</v>
      </c>
      <c r="E495" s="170">
        <v>447.8</v>
      </c>
      <c r="F495" s="195">
        <v>44475</v>
      </c>
      <c r="G495" s="364">
        <v>0</v>
      </c>
    </row>
    <row r="496" spans="1:7" s="366" customFormat="1">
      <c r="A496" s="281">
        <v>434</v>
      </c>
      <c r="B496" s="416" t="s">
        <v>315</v>
      </c>
      <c r="C496" s="416" t="s">
        <v>233</v>
      </c>
      <c r="D496" s="169" t="s">
        <v>279</v>
      </c>
      <c r="E496" s="170">
        <v>4.5</v>
      </c>
      <c r="F496" s="195">
        <v>44476</v>
      </c>
      <c r="G496" s="364">
        <v>0</v>
      </c>
    </row>
    <row r="497" spans="1:7" s="366" customFormat="1">
      <c r="A497" s="281">
        <v>435</v>
      </c>
      <c r="B497" s="416" t="s">
        <v>315</v>
      </c>
      <c r="C497" s="416" t="s">
        <v>233</v>
      </c>
      <c r="D497" s="169" t="s">
        <v>279</v>
      </c>
      <c r="E497" s="170">
        <v>398</v>
      </c>
      <c r="F497" s="195">
        <v>44476</v>
      </c>
      <c r="G497" s="364">
        <v>0</v>
      </c>
    </row>
    <row r="498" spans="1:7" s="366" customFormat="1">
      <c r="A498" s="281">
        <v>436</v>
      </c>
      <c r="B498" s="416" t="s">
        <v>315</v>
      </c>
      <c r="C498" s="416" t="s">
        <v>233</v>
      </c>
      <c r="D498" s="169" t="s">
        <v>279</v>
      </c>
      <c r="E498" s="170">
        <v>172</v>
      </c>
      <c r="F498" s="195">
        <v>44476</v>
      </c>
      <c r="G498" s="364">
        <v>0</v>
      </c>
    </row>
    <row r="499" spans="1:7" s="366" customFormat="1">
      <c r="A499" s="281">
        <v>437</v>
      </c>
      <c r="B499" s="416" t="s">
        <v>315</v>
      </c>
      <c r="C499" s="416" t="s">
        <v>233</v>
      </c>
      <c r="D499" s="169" t="s">
        <v>279</v>
      </c>
      <c r="E499" s="170">
        <v>140.65</v>
      </c>
      <c r="F499" s="195">
        <v>44476</v>
      </c>
      <c r="G499" s="364">
        <v>0</v>
      </c>
    </row>
    <row r="500" spans="1:7" s="366" customFormat="1">
      <c r="A500" s="281">
        <v>438</v>
      </c>
      <c r="B500" s="416" t="s">
        <v>315</v>
      </c>
      <c r="C500" s="416" t="s">
        <v>233</v>
      </c>
      <c r="D500" s="169" t="s">
        <v>279</v>
      </c>
      <c r="E500" s="170">
        <v>2102</v>
      </c>
      <c r="F500" s="195">
        <v>44476</v>
      </c>
      <c r="G500" s="364">
        <v>0</v>
      </c>
    </row>
    <row r="501" spans="1:7" s="366" customFormat="1">
      <c r="A501" s="281">
        <v>439</v>
      </c>
      <c r="B501" s="416" t="s">
        <v>315</v>
      </c>
      <c r="C501" s="416" t="s">
        <v>233</v>
      </c>
      <c r="D501" s="169" t="s">
        <v>279</v>
      </c>
      <c r="E501" s="170">
        <v>214.25</v>
      </c>
      <c r="F501" s="195">
        <v>44478</v>
      </c>
      <c r="G501" s="364">
        <v>0</v>
      </c>
    </row>
    <row r="502" spans="1:7" s="366" customFormat="1">
      <c r="A502" s="281">
        <v>440</v>
      </c>
      <c r="B502" s="416" t="s">
        <v>315</v>
      </c>
      <c r="C502" s="416" t="s">
        <v>233</v>
      </c>
      <c r="D502" s="169" t="s">
        <v>279</v>
      </c>
      <c r="E502" s="170">
        <v>46.5</v>
      </c>
      <c r="F502" s="195">
        <v>44478</v>
      </c>
      <c r="G502" s="364">
        <v>0</v>
      </c>
    </row>
    <row r="503" spans="1:7" s="366" customFormat="1">
      <c r="A503" s="281">
        <v>441</v>
      </c>
      <c r="B503" s="416" t="s">
        <v>315</v>
      </c>
      <c r="C503" s="416" t="s">
        <v>233</v>
      </c>
      <c r="D503" s="169" t="s">
        <v>279</v>
      </c>
      <c r="E503" s="170">
        <v>25.55</v>
      </c>
      <c r="F503" s="195">
        <v>44478</v>
      </c>
      <c r="G503" s="364">
        <v>0</v>
      </c>
    </row>
    <row r="504" spans="1:7" s="366" customFormat="1">
      <c r="A504" s="281">
        <v>442</v>
      </c>
      <c r="B504" s="416" t="s">
        <v>315</v>
      </c>
      <c r="C504" s="416" t="s">
        <v>233</v>
      </c>
      <c r="D504" s="169" t="s">
        <v>279</v>
      </c>
      <c r="E504" s="170">
        <v>70.25</v>
      </c>
      <c r="F504" s="195">
        <v>44478</v>
      </c>
      <c r="G504" s="364">
        <v>0</v>
      </c>
    </row>
    <row r="505" spans="1:7" s="366" customFormat="1">
      <c r="A505" s="281">
        <v>443</v>
      </c>
      <c r="B505" s="416" t="s">
        <v>315</v>
      </c>
      <c r="C505" s="416" t="s">
        <v>233</v>
      </c>
      <c r="D505" s="169" t="s">
        <v>279</v>
      </c>
      <c r="E505" s="170">
        <v>147</v>
      </c>
      <c r="F505" s="195">
        <v>44478</v>
      </c>
      <c r="G505" s="364">
        <v>0</v>
      </c>
    </row>
    <row r="506" spans="1:7" s="366" customFormat="1">
      <c r="A506" s="281">
        <v>444</v>
      </c>
      <c r="B506" s="416" t="s">
        <v>315</v>
      </c>
      <c r="C506" s="416" t="s">
        <v>233</v>
      </c>
      <c r="D506" s="169" t="s">
        <v>279</v>
      </c>
      <c r="E506" s="170">
        <v>140</v>
      </c>
      <c r="F506" s="195">
        <v>44478</v>
      </c>
      <c r="G506" s="364">
        <v>0</v>
      </c>
    </row>
    <row r="507" spans="1:7" s="366" customFormat="1">
      <c r="A507" s="281">
        <v>445</v>
      </c>
      <c r="B507" s="416" t="s">
        <v>315</v>
      </c>
      <c r="C507" s="416" t="s">
        <v>233</v>
      </c>
      <c r="D507" s="169" t="s">
        <v>279</v>
      </c>
      <c r="E507" s="170">
        <v>8.25</v>
      </c>
      <c r="F507" s="195">
        <v>44478</v>
      </c>
      <c r="G507" s="364">
        <v>0</v>
      </c>
    </row>
    <row r="508" spans="1:7" s="366" customFormat="1">
      <c r="A508" s="281">
        <v>446</v>
      </c>
      <c r="B508" s="416" t="s">
        <v>315</v>
      </c>
      <c r="C508" s="416" t="s">
        <v>233</v>
      </c>
      <c r="D508" s="169" t="s">
        <v>279</v>
      </c>
      <c r="E508" s="170">
        <v>65</v>
      </c>
      <c r="F508" s="195">
        <v>44478</v>
      </c>
      <c r="G508" s="364">
        <v>0</v>
      </c>
    </row>
    <row r="509" spans="1:7" s="366" customFormat="1">
      <c r="A509" s="281">
        <v>447</v>
      </c>
      <c r="B509" s="416" t="s">
        <v>315</v>
      </c>
      <c r="C509" s="416" t="s">
        <v>233</v>
      </c>
      <c r="D509" s="169" t="s">
        <v>279</v>
      </c>
      <c r="E509" s="170">
        <v>547.1</v>
      </c>
      <c r="F509" s="195">
        <v>44481</v>
      </c>
      <c r="G509" s="364">
        <v>0</v>
      </c>
    </row>
    <row r="510" spans="1:7" s="366" customFormat="1">
      <c r="A510" s="281">
        <v>448</v>
      </c>
      <c r="B510" s="416" t="s">
        <v>315</v>
      </c>
      <c r="C510" s="416" t="s">
        <v>233</v>
      </c>
      <c r="D510" s="169" t="s">
        <v>279</v>
      </c>
      <c r="E510" s="170">
        <v>59.1</v>
      </c>
      <c r="F510" s="195">
        <v>44481</v>
      </c>
      <c r="G510" s="364">
        <v>0</v>
      </c>
    </row>
    <row r="511" spans="1:7" s="366" customFormat="1">
      <c r="A511" s="281">
        <v>449</v>
      </c>
      <c r="B511" s="416" t="s">
        <v>315</v>
      </c>
      <c r="C511" s="416" t="s">
        <v>233</v>
      </c>
      <c r="D511" s="169" t="s">
        <v>279</v>
      </c>
      <c r="E511" s="170">
        <v>304.10000000000002</v>
      </c>
      <c r="F511" s="195">
        <v>44482</v>
      </c>
      <c r="G511" s="364">
        <v>0</v>
      </c>
    </row>
    <row r="512" spans="1:7" s="366" customFormat="1">
      <c r="A512" s="281">
        <v>450</v>
      </c>
      <c r="B512" s="416" t="s">
        <v>315</v>
      </c>
      <c r="C512" s="416" t="s">
        <v>233</v>
      </c>
      <c r="D512" s="169" t="s">
        <v>279</v>
      </c>
      <c r="E512" s="170">
        <v>102.45</v>
      </c>
      <c r="F512" s="195">
        <v>44483</v>
      </c>
      <c r="G512" s="364">
        <v>0</v>
      </c>
    </row>
    <row r="513" spans="1:7" s="366" customFormat="1">
      <c r="A513" s="281">
        <v>451</v>
      </c>
      <c r="B513" s="416" t="s">
        <v>315</v>
      </c>
      <c r="C513" s="416" t="s">
        <v>233</v>
      </c>
      <c r="D513" s="169" t="s">
        <v>279</v>
      </c>
      <c r="E513" s="170">
        <v>148.30000000000001</v>
      </c>
      <c r="F513" s="195">
        <v>44483</v>
      </c>
      <c r="G513" s="364">
        <v>0</v>
      </c>
    </row>
    <row r="514" spans="1:7" s="366" customFormat="1">
      <c r="A514" s="281">
        <v>452</v>
      </c>
      <c r="B514" s="416" t="s">
        <v>315</v>
      </c>
      <c r="C514" s="416" t="s">
        <v>233</v>
      </c>
      <c r="D514" s="169" t="s">
        <v>279</v>
      </c>
      <c r="E514" s="170">
        <v>20.9</v>
      </c>
      <c r="F514" s="195">
        <v>44483</v>
      </c>
      <c r="G514" s="364">
        <v>0</v>
      </c>
    </row>
    <row r="515" spans="1:7" s="366" customFormat="1">
      <c r="A515" s="281">
        <v>453</v>
      </c>
      <c r="B515" s="416" t="s">
        <v>315</v>
      </c>
      <c r="C515" s="416" t="s">
        <v>233</v>
      </c>
      <c r="D515" s="169" t="s">
        <v>279</v>
      </c>
      <c r="E515" s="170">
        <v>9.1</v>
      </c>
      <c r="F515" s="195">
        <v>44483</v>
      </c>
      <c r="G515" s="364">
        <v>0</v>
      </c>
    </row>
    <row r="516" spans="1:7" s="366" customFormat="1">
      <c r="A516" s="281">
        <v>454</v>
      </c>
      <c r="B516" s="416" t="s">
        <v>315</v>
      </c>
      <c r="C516" s="416" t="s">
        <v>233</v>
      </c>
      <c r="D516" s="169" t="s">
        <v>279</v>
      </c>
      <c r="E516" s="170">
        <v>802.35</v>
      </c>
      <c r="F516" s="195">
        <v>44483</v>
      </c>
      <c r="G516" s="364">
        <v>0</v>
      </c>
    </row>
    <row r="517" spans="1:7" s="366" customFormat="1">
      <c r="A517" s="281">
        <v>455</v>
      </c>
      <c r="B517" s="416" t="s">
        <v>315</v>
      </c>
      <c r="C517" s="416" t="s">
        <v>233</v>
      </c>
      <c r="D517" s="169" t="s">
        <v>279</v>
      </c>
      <c r="E517" s="170">
        <v>83.5</v>
      </c>
      <c r="F517" s="195">
        <v>44487</v>
      </c>
      <c r="G517" s="364">
        <v>0</v>
      </c>
    </row>
    <row r="518" spans="1:7" s="366" customFormat="1">
      <c r="A518" s="281">
        <v>456</v>
      </c>
      <c r="B518" s="416" t="s">
        <v>315</v>
      </c>
      <c r="C518" s="416" t="s">
        <v>233</v>
      </c>
      <c r="D518" s="169" t="s">
        <v>279</v>
      </c>
      <c r="E518" s="170">
        <v>75</v>
      </c>
      <c r="F518" s="195">
        <v>44487</v>
      </c>
      <c r="G518" s="364">
        <v>0</v>
      </c>
    </row>
    <row r="519" spans="1:7" s="366" customFormat="1">
      <c r="A519" s="281">
        <v>457</v>
      </c>
      <c r="B519" s="416" t="s">
        <v>315</v>
      </c>
      <c r="C519" s="416" t="s">
        <v>233</v>
      </c>
      <c r="D519" s="169" t="s">
        <v>279</v>
      </c>
      <c r="E519" s="170">
        <v>113.55</v>
      </c>
      <c r="F519" s="195">
        <v>44488</v>
      </c>
      <c r="G519" s="364">
        <v>0</v>
      </c>
    </row>
    <row r="520" spans="1:7" s="366" customFormat="1">
      <c r="A520" s="281">
        <v>458</v>
      </c>
      <c r="B520" s="416" t="s">
        <v>315</v>
      </c>
      <c r="C520" s="416" t="s">
        <v>233</v>
      </c>
      <c r="D520" s="169" t="s">
        <v>279</v>
      </c>
      <c r="E520" s="170">
        <v>609.79999999999995</v>
      </c>
      <c r="F520" s="195">
        <v>44488</v>
      </c>
      <c r="G520" s="364">
        <v>0</v>
      </c>
    </row>
    <row r="521" spans="1:7" s="366" customFormat="1">
      <c r="A521" s="281">
        <v>459</v>
      </c>
      <c r="B521" s="416" t="s">
        <v>315</v>
      </c>
      <c r="C521" s="416" t="s">
        <v>233</v>
      </c>
      <c r="D521" s="169" t="s">
        <v>279</v>
      </c>
      <c r="E521" s="170">
        <v>35</v>
      </c>
      <c r="F521" s="195">
        <v>44488</v>
      </c>
      <c r="G521" s="364">
        <v>0</v>
      </c>
    </row>
    <row r="522" spans="1:7" s="366" customFormat="1">
      <c r="A522" s="281">
        <v>460</v>
      </c>
      <c r="B522" s="416" t="s">
        <v>315</v>
      </c>
      <c r="C522" s="416" t="s">
        <v>233</v>
      </c>
      <c r="D522" s="169" t="s">
        <v>279</v>
      </c>
      <c r="E522" s="170">
        <v>51.7</v>
      </c>
      <c r="F522" s="195">
        <v>44490</v>
      </c>
      <c r="G522" s="364">
        <v>0</v>
      </c>
    </row>
    <row r="523" spans="1:7" s="366" customFormat="1">
      <c r="A523" s="281">
        <v>461</v>
      </c>
      <c r="B523" s="416" t="s">
        <v>315</v>
      </c>
      <c r="C523" s="416" t="s">
        <v>233</v>
      </c>
      <c r="D523" s="169" t="s">
        <v>279</v>
      </c>
      <c r="E523" s="170">
        <v>129.69999999999999</v>
      </c>
      <c r="F523" s="195">
        <v>44491</v>
      </c>
      <c r="G523" s="364">
        <v>0</v>
      </c>
    </row>
    <row r="524" spans="1:7" s="366" customFormat="1">
      <c r="A524" s="281">
        <v>462</v>
      </c>
      <c r="B524" s="416" t="s">
        <v>315</v>
      </c>
      <c r="C524" s="416" t="s">
        <v>233</v>
      </c>
      <c r="D524" s="169" t="s">
        <v>279</v>
      </c>
      <c r="E524" s="170">
        <v>52</v>
      </c>
      <c r="F524" s="195">
        <v>44491</v>
      </c>
      <c r="G524" s="364">
        <v>0</v>
      </c>
    </row>
    <row r="525" spans="1:7" s="366" customFormat="1">
      <c r="A525" s="281">
        <v>463</v>
      </c>
      <c r="B525" s="416" t="s">
        <v>315</v>
      </c>
      <c r="C525" s="416" t="s">
        <v>233</v>
      </c>
      <c r="D525" s="169" t="s">
        <v>279</v>
      </c>
      <c r="E525" s="170">
        <v>75.95</v>
      </c>
      <c r="F525" s="195">
        <v>44492</v>
      </c>
      <c r="G525" s="364">
        <v>0</v>
      </c>
    </row>
    <row r="526" spans="1:7" s="366" customFormat="1">
      <c r="A526" s="281">
        <v>464</v>
      </c>
      <c r="B526" s="416" t="s">
        <v>315</v>
      </c>
      <c r="C526" s="416" t="s">
        <v>233</v>
      </c>
      <c r="D526" s="169" t="s">
        <v>279</v>
      </c>
      <c r="E526" s="170">
        <v>326.64999999999998</v>
      </c>
      <c r="F526" s="195">
        <v>44494</v>
      </c>
      <c r="G526" s="364">
        <v>0</v>
      </c>
    </row>
    <row r="527" spans="1:7" s="366" customFormat="1">
      <c r="A527" s="281">
        <v>465</v>
      </c>
      <c r="B527" s="416" t="s">
        <v>315</v>
      </c>
      <c r="C527" s="416" t="s">
        <v>233</v>
      </c>
      <c r="D527" s="169" t="s">
        <v>279</v>
      </c>
      <c r="E527" s="170">
        <v>195.95</v>
      </c>
      <c r="F527" s="195">
        <v>44494</v>
      </c>
      <c r="G527" s="364">
        <v>0</v>
      </c>
    </row>
    <row r="528" spans="1:7" s="366" customFormat="1">
      <c r="A528" s="281">
        <v>466</v>
      </c>
      <c r="B528" s="416" t="s">
        <v>315</v>
      </c>
      <c r="C528" s="416" t="s">
        <v>233</v>
      </c>
      <c r="D528" s="169" t="s">
        <v>279</v>
      </c>
      <c r="E528" s="170">
        <v>71</v>
      </c>
      <c r="F528" s="195">
        <v>44495</v>
      </c>
      <c r="G528" s="364">
        <v>0</v>
      </c>
    </row>
    <row r="529" spans="1:7" s="366" customFormat="1">
      <c r="A529" s="281">
        <v>467</v>
      </c>
      <c r="B529" s="416" t="s">
        <v>315</v>
      </c>
      <c r="C529" s="416" t="s">
        <v>233</v>
      </c>
      <c r="D529" s="169" t="s">
        <v>279</v>
      </c>
      <c r="E529" s="170">
        <v>106.4</v>
      </c>
      <c r="F529" s="195">
        <v>44495</v>
      </c>
      <c r="G529" s="364">
        <v>0</v>
      </c>
    </row>
    <row r="530" spans="1:7" s="366" customFormat="1">
      <c r="A530" s="281">
        <v>468</v>
      </c>
      <c r="B530" s="416" t="s">
        <v>315</v>
      </c>
      <c r="C530" s="416" t="s">
        <v>233</v>
      </c>
      <c r="D530" s="169" t="s">
        <v>279</v>
      </c>
      <c r="E530" s="170">
        <v>99.65</v>
      </c>
      <c r="F530" s="195">
        <v>44497</v>
      </c>
      <c r="G530" s="364">
        <v>0</v>
      </c>
    </row>
    <row r="531" spans="1:7" s="366" customFormat="1">
      <c r="A531" s="281">
        <v>469</v>
      </c>
      <c r="B531" s="416" t="s">
        <v>315</v>
      </c>
      <c r="C531" s="416" t="s">
        <v>233</v>
      </c>
      <c r="D531" s="169" t="s">
        <v>279</v>
      </c>
      <c r="E531" s="170">
        <v>307.10000000000002</v>
      </c>
      <c r="F531" s="195">
        <v>44497</v>
      </c>
      <c r="G531" s="364">
        <v>0</v>
      </c>
    </row>
    <row r="532" spans="1:7" s="366" customFormat="1">
      <c r="A532" s="281">
        <v>470</v>
      </c>
      <c r="B532" s="416" t="s">
        <v>315</v>
      </c>
      <c r="C532" s="416" t="s">
        <v>233</v>
      </c>
      <c r="D532" s="169" t="s">
        <v>279</v>
      </c>
      <c r="E532" s="170">
        <v>8.6999999999999993</v>
      </c>
      <c r="F532" s="195">
        <v>44497</v>
      </c>
      <c r="G532" s="364">
        <v>0</v>
      </c>
    </row>
    <row r="533" spans="1:7" s="366" customFormat="1">
      <c r="A533" s="281">
        <v>471</v>
      </c>
      <c r="B533" s="416" t="s">
        <v>315</v>
      </c>
      <c r="C533" s="416" t="s">
        <v>233</v>
      </c>
      <c r="D533" s="169" t="s">
        <v>279</v>
      </c>
      <c r="E533" s="170">
        <v>100</v>
      </c>
      <c r="F533" s="195">
        <v>44497</v>
      </c>
      <c r="G533" s="364">
        <v>0</v>
      </c>
    </row>
    <row r="534" spans="1:7" s="366" customFormat="1">
      <c r="A534" s="281">
        <v>472</v>
      </c>
      <c r="B534" s="416" t="s">
        <v>315</v>
      </c>
      <c r="C534" s="416" t="s">
        <v>233</v>
      </c>
      <c r="D534" s="169" t="s">
        <v>279</v>
      </c>
      <c r="E534" s="170">
        <v>106.85</v>
      </c>
      <c r="F534" s="195">
        <v>44498</v>
      </c>
      <c r="G534" s="364">
        <v>0</v>
      </c>
    </row>
    <row r="535" spans="1:7" s="366" customFormat="1">
      <c r="A535" s="281">
        <v>473</v>
      </c>
      <c r="B535" s="416" t="s">
        <v>315</v>
      </c>
      <c r="C535" s="416" t="s">
        <v>233</v>
      </c>
      <c r="D535" s="169" t="s">
        <v>279</v>
      </c>
      <c r="E535" s="170">
        <v>119.7</v>
      </c>
      <c r="F535" s="195">
        <v>44498</v>
      </c>
      <c r="G535" s="364">
        <v>0</v>
      </c>
    </row>
    <row r="536" spans="1:7" s="366" customFormat="1">
      <c r="A536" s="281">
        <v>474</v>
      </c>
      <c r="B536" s="416" t="s">
        <v>315</v>
      </c>
      <c r="C536" s="416" t="s">
        <v>233</v>
      </c>
      <c r="D536" s="169" t="s">
        <v>279</v>
      </c>
      <c r="E536" s="170">
        <v>101.95</v>
      </c>
      <c r="F536" s="195">
        <v>44499</v>
      </c>
      <c r="G536" s="364">
        <v>0</v>
      </c>
    </row>
    <row r="537" spans="1:7" s="366" customFormat="1">
      <c r="A537" s="281">
        <v>475</v>
      </c>
      <c r="B537" s="416" t="s">
        <v>315</v>
      </c>
      <c r="C537" s="416" t="s">
        <v>233</v>
      </c>
      <c r="D537" s="169" t="s">
        <v>279</v>
      </c>
      <c r="E537" s="170">
        <v>14.5</v>
      </c>
      <c r="F537" s="195">
        <v>44499</v>
      </c>
      <c r="G537" s="364">
        <v>0</v>
      </c>
    </row>
    <row r="538" spans="1:7" s="366" customFormat="1">
      <c r="A538" s="281">
        <v>476</v>
      </c>
      <c r="B538" s="416" t="s">
        <v>315</v>
      </c>
      <c r="C538" s="416" t="s">
        <v>233</v>
      </c>
      <c r="D538" s="169" t="s">
        <v>279</v>
      </c>
      <c r="E538" s="170">
        <v>225</v>
      </c>
      <c r="F538" s="195">
        <v>44499</v>
      </c>
      <c r="G538" s="364">
        <v>0</v>
      </c>
    </row>
    <row r="539" spans="1:7" s="366" customFormat="1">
      <c r="A539" s="281">
        <v>477</v>
      </c>
      <c r="B539" s="416" t="s">
        <v>315</v>
      </c>
      <c r="C539" s="416" t="s">
        <v>233</v>
      </c>
      <c r="D539" s="169" t="s">
        <v>279</v>
      </c>
      <c r="E539" s="170">
        <v>21.85</v>
      </c>
      <c r="F539" s="195">
        <v>44501</v>
      </c>
      <c r="G539" s="364">
        <v>0</v>
      </c>
    </row>
    <row r="540" spans="1:7" s="366" customFormat="1">
      <c r="A540" s="281">
        <v>478</v>
      </c>
      <c r="B540" s="416" t="s">
        <v>315</v>
      </c>
      <c r="C540" s="416" t="s">
        <v>233</v>
      </c>
      <c r="D540" s="169" t="s">
        <v>279</v>
      </c>
      <c r="E540" s="170">
        <v>75</v>
      </c>
      <c r="F540" s="195">
        <v>44501</v>
      </c>
      <c r="G540" s="364">
        <v>0</v>
      </c>
    </row>
    <row r="541" spans="1:7" s="366" customFormat="1">
      <c r="A541" s="281">
        <v>479</v>
      </c>
      <c r="B541" s="416" t="s">
        <v>315</v>
      </c>
      <c r="C541" s="416" t="s">
        <v>233</v>
      </c>
      <c r="D541" s="169" t="s">
        <v>279</v>
      </c>
      <c r="E541" s="170">
        <v>36.799999999999997</v>
      </c>
      <c r="F541" s="195">
        <v>44501</v>
      </c>
      <c r="G541" s="364">
        <v>0</v>
      </c>
    </row>
    <row r="542" spans="1:7" s="366" customFormat="1">
      <c r="A542" s="281">
        <v>480</v>
      </c>
      <c r="B542" s="416" t="s">
        <v>315</v>
      </c>
      <c r="C542" s="416" t="s">
        <v>233</v>
      </c>
      <c r="D542" s="169" t="s">
        <v>279</v>
      </c>
      <c r="E542" s="170">
        <v>89.5</v>
      </c>
      <c r="F542" s="195">
        <v>44501</v>
      </c>
      <c r="G542" s="364">
        <v>0</v>
      </c>
    </row>
    <row r="543" spans="1:7" s="366" customFormat="1">
      <c r="A543" s="281">
        <v>481</v>
      </c>
      <c r="B543" s="416" t="s">
        <v>315</v>
      </c>
      <c r="C543" s="416" t="s">
        <v>233</v>
      </c>
      <c r="D543" s="169" t="s">
        <v>279</v>
      </c>
      <c r="E543" s="170">
        <v>24.3</v>
      </c>
      <c r="F543" s="195">
        <v>44503</v>
      </c>
      <c r="G543" s="364">
        <v>0</v>
      </c>
    </row>
    <row r="544" spans="1:7" s="366" customFormat="1">
      <c r="A544" s="281">
        <v>482</v>
      </c>
      <c r="B544" s="416" t="s">
        <v>315</v>
      </c>
      <c r="C544" s="416" t="s">
        <v>233</v>
      </c>
      <c r="D544" s="169" t="s">
        <v>279</v>
      </c>
      <c r="E544" s="170">
        <v>275.05</v>
      </c>
      <c r="F544" s="195">
        <v>44503</v>
      </c>
      <c r="G544" s="364">
        <v>0</v>
      </c>
    </row>
    <row r="545" spans="1:7" s="366" customFormat="1">
      <c r="A545" s="281">
        <v>483</v>
      </c>
      <c r="B545" s="416" t="s">
        <v>315</v>
      </c>
      <c r="C545" s="416" t="s">
        <v>233</v>
      </c>
      <c r="D545" s="169" t="s">
        <v>279</v>
      </c>
      <c r="E545" s="170">
        <v>29.55</v>
      </c>
      <c r="F545" s="195">
        <v>44504</v>
      </c>
      <c r="G545" s="364">
        <v>0</v>
      </c>
    </row>
    <row r="546" spans="1:7" s="366" customFormat="1">
      <c r="A546" s="281">
        <v>484</v>
      </c>
      <c r="B546" s="416" t="s">
        <v>315</v>
      </c>
      <c r="C546" s="416" t="s">
        <v>233</v>
      </c>
      <c r="D546" s="169" t="s">
        <v>279</v>
      </c>
      <c r="E546" s="170">
        <v>38.700000000000003</v>
      </c>
      <c r="F546" s="195">
        <v>44505</v>
      </c>
      <c r="G546" s="364">
        <v>0</v>
      </c>
    </row>
    <row r="547" spans="1:7" s="366" customFormat="1">
      <c r="A547" s="281">
        <v>485</v>
      </c>
      <c r="B547" s="416" t="s">
        <v>315</v>
      </c>
      <c r="C547" s="416" t="s">
        <v>233</v>
      </c>
      <c r="D547" s="169" t="s">
        <v>279</v>
      </c>
      <c r="E547" s="170">
        <v>51.2</v>
      </c>
      <c r="F547" s="195">
        <v>44506</v>
      </c>
      <c r="G547" s="364">
        <v>0</v>
      </c>
    </row>
    <row r="548" spans="1:7" s="366" customFormat="1">
      <c r="A548" s="281">
        <v>486</v>
      </c>
      <c r="B548" s="416" t="s">
        <v>315</v>
      </c>
      <c r="C548" s="416" t="s">
        <v>233</v>
      </c>
      <c r="D548" s="169" t="s">
        <v>279</v>
      </c>
      <c r="E548" s="170">
        <v>766.25</v>
      </c>
      <c r="F548" s="195">
        <v>44508</v>
      </c>
      <c r="G548" s="364">
        <v>0</v>
      </c>
    </row>
    <row r="549" spans="1:7" s="366" customFormat="1">
      <c r="A549" s="281">
        <v>487</v>
      </c>
      <c r="B549" s="416" t="s">
        <v>315</v>
      </c>
      <c r="C549" s="416" t="s">
        <v>233</v>
      </c>
      <c r="D549" s="169" t="s">
        <v>279</v>
      </c>
      <c r="E549" s="170">
        <v>78</v>
      </c>
      <c r="F549" s="195">
        <v>44508</v>
      </c>
      <c r="G549" s="364">
        <v>0</v>
      </c>
    </row>
    <row r="550" spans="1:7" s="366" customFormat="1">
      <c r="A550" s="281">
        <v>488</v>
      </c>
      <c r="B550" s="416" t="s">
        <v>315</v>
      </c>
      <c r="C550" s="416" t="s">
        <v>233</v>
      </c>
      <c r="D550" s="169" t="s">
        <v>279</v>
      </c>
      <c r="E550" s="170">
        <v>49</v>
      </c>
      <c r="F550" s="195">
        <v>44508</v>
      </c>
      <c r="G550" s="364">
        <v>0</v>
      </c>
    </row>
    <row r="551" spans="1:7" s="366" customFormat="1">
      <c r="A551" s="281">
        <v>489</v>
      </c>
      <c r="B551" s="416" t="s">
        <v>315</v>
      </c>
      <c r="C551" s="416" t="s">
        <v>233</v>
      </c>
      <c r="D551" s="169" t="s">
        <v>279</v>
      </c>
      <c r="E551" s="170">
        <v>310.5</v>
      </c>
      <c r="F551" s="195">
        <v>44508</v>
      </c>
      <c r="G551" s="364">
        <v>0</v>
      </c>
    </row>
    <row r="552" spans="1:7" s="366" customFormat="1">
      <c r="A552" s="281">
        <v>490</v>
      </c>
      <c r="B552" s="416" t="s">
        <v>315</v>
      </c>
      <c r="C552" s="416" t="s">
        <v>233</v>
      </c>
      <c r="D552" s="169" t="s">
        <v>279</v>
      </c>
      <c r="E552" s="170">
        <v>17.399999999999999</v>
      </c>
      <c r="F552" s="195">
        <v>44509</v>
      </c>
      <c r="G552" s="364">
        <v>0</v>
      </c>
    </row>
    <row r="553" spans="1:7" s="366" customFormat="1">
      <c r="A553" s="281">
        <v>491</v>
      </c>
      <c r="B553" s="416" t="s">
        <v>315</v>
      </c>
      <c r="C553" s="416" t="s">
        <v>233</v>
      </c>
      <c r="D553" s="169" t="s">
        <v>279</v>
      </c>
      <c r="E553" s="170">
        <v>113.45</v>
      </c>
      <c r="F553" s="195">
        <v>44509</v>
      </c>
      <c r="G553" s="364">
        <v>0</v>
      </c>
    </row>
    <row r="554" spans="1:7" s="366" customFormat="1">
      <c r="A554" s="281">
        <v>492</v>
      </c>
      <c r="B554" s="416" t="s">
        <v>315</v>
      </c>
      <c r="C554" s="416" t="s">
        <v>233</v>
      </c>
      <c r="D554" s="169" t="s">
        <v>279</v>
      </c>
      <c r="E554" s="170">
        <v>253.6</v>
      </c>
      <c r="F554" s="195">
        <v>44510</v>
      </c>
      <c r="G554" s="364">
        <v>0</v>
      </c>
    </row>
    <row r="555" spans="1:7" s="366" customFormat="1">
      <c r="A555" s="281">
        <v>493</v>
      </c>
      <c r="B555" s="416" t="s">
        <v>315</v>
      </c>
      <c r="C555" s="416" t="s">
        <v>233</v>
      </c>
      <c r="D555" s="169" t="s">
        <v>279</v>
      </c>
      <c r="E555" s="170">
        <v>124.95</v>
      </c>
      <c r="F555" s="195">
        <v>44510</v>
      </c>
      <c r="G555" s="364">
        <v>0</v>
      </c>
    </row>
    <row r="556" spans="1:7" s="366" customFormat="1">
      <c r="A556" s="281">
        <v>494</v>
      </c>
      <c r="B556" s="416" t="s">
        <v>315</v>
      </c>
      <c r="C556" s="416" t="s">
        <v>233</v>
      </c>
      <c r="D556" s="169" t="s">
        <v>279</v>
      </c>
      <c r="E556" s="170">
        <v>24.2</v>
      </c>
      <c r="F556" s="195">
        <v>44510</v>
      </c>
      <c r="G556" s="364">
        <v>0</v>
      </c>
    </row>
    <row r="557" spans="1:7" s="366" customFormat="1">
      <c r="A557" s="281">
        <v>495</v>
      </c>
      <c r="B557" s="416" t="s">
        <v>315</v>
      </c>
      <c r="C557" s="416" t="s">
        <v>233</v>
      </c>
      <c r="D557" s="169" t="s">
        <v>279</v>
      </c>
      <c r="E557" s="170">
        <v>1073.95</v>
      </c>
      <c r="F557" s="195">
        <v>44510</v>
      </c>
      <c r="G557" s="364">
        <v>0</v>
      </c>
    </row>
    <row r="558" spans="1:7" s="366" customFormat="1">
      <c r="A558" s="281">
        <v>496</v>
      </c>
      <c r="B558" s="416" t="s">
        <v>315</v>
      </c>
      <c r="C558" s="416" t="s">
        <v>233</v>
      </c>
      <c r="D558" s="169" t="s">
        <v>279</v>
      </c>
      <c r="E558" s="170">
        <v>26</v>
      </c>
      <c r="F558" s="195">
        <v>44511</v>
      </c>
      <c r="G558" s="364">
        <v>0</v>
      </c>
    </row>
    <row r="559" spans="1:7" s="366" customFormat="1">
      <c r="A559" s="281">
        <v>497</v>
      </c>
      <c r="B559" s="416" t="s">
        <v>315</v>
      </c>
      <c r="C559" s="416" t="s">
        <v>233</v>
      </c>
      <c r="D559" s="169" t="s">
        <v>279</v>
      </c>
      <c r="E559" s="170">
        <v>308.5</v>
      </c>
      <c r="F559" s="195">
        <v>44511</v>
      </c>
      <c r="G559" s="364">
        <v>0</v>
      </c>
    </row>
    <row r="560" spans="1:7" s="366" customFormat="1">
      <c r="A560" s="281">
        <v>498</v>
      </c>
      <c r="B560" s="416" t="s">
        <v>315</v>
      </c>
      <c r="C560" s="416" t="s">
        <v>233</v>
      </c>
      <c r="D560" s="169" t="s">
        <v>279</v>
      </c>
      <c r="E560" s="170">
        <v>630.15</v>
      </c>
      <c r="F560" s="195">
        <v>44511</v>
      </c>
      <c r="G560" s="364">
        <v>0</v>
      </c>
    </row>
    <row r="561" spans="1:7" s="366" customFormat="1">
      <c r="A561" s="281">
        <v>499</v>
      </c>
      <c r="B561" s="416" t="s">
        <v>315</v>
      </c>
      <c r="C561" s="416" t="s">
        <v>233</v>
      </c>
      <c r="D561" s="169" t="s">
        <v>279</v>
      </c>
      <c r="E561" s="170">
        <v>95.7</v>
      </c>
      <c r="F561" s="195">
        <v>44511</v>
      </c>
      <c r="G561" s="364">
        <v>0</v>
      </c>
    </row>
    <row r="562" spans="1:7" s="366" customFormat="1">
      <c r="A562" s="281">
        <v>500</v>
      </c>
      <c r="B562" s="416" t="s">
        <v>315</v>
      </c>
      <c r="C562" s="416" t="s">
        <v>233</v>
      </c>
      <c r="D562" s="169" t="s">
        <v>279</v>
      </c>
      <c r="E562" s="170">
        <v>186.2</v>
      </c>
      <c r="F562" s="195">
        <v>44513</v>
      </c>
      <c r="G562" s="364">
        <v>0</v>
      </c>
    </row>
    <row r="563" spans="1:7" s="366" customFormat="1">
      <c r="A563" s="281">
        <v>501</v>
      </c>
      <c r="B563" s="416" t="s">
        <v>315</v>
      </c>
      <c r="C563" s="416" t="s">
        <v>233</v>
      </c>
      <c r="D563" s="169" t="s">
        <v>279</v>
      </c>
      <c r="E563" s="170">
        <v>44.35</v>
      </c>
      <c r="F563" s="195">
        <v>44513</v>
      </c>
      <c r="G563" s="364">
        <v>0</v>
      </c>
    </row>
    <row r="564" spans="1:7" s="366" customFormat="1">
      <c r="A564" s="281">
        <v>502</v>
      </c>
      <c r="B564" s="416" t="s">
        <v>315</v>
      </c>
      <c r="C564" s="416" t="s">
        <v>233</v>
      </c>
      <c r="D564" s="169" t="s">
        <v>279</v>
      </c>
      <c r="E564" s="170">
        <v>38</v>
      </c>
      <c r="F564" s="195">
        <v>44513</v>
      </c>
      <c r="G564" s="364">
        <v>0</v>
      </c>
    </row>
    <row r="565" spans="1:7" s="366" customFormat="1">
      <c r="A565" s="281">
        <v>503</v>
      </c>
      <c r="B565" s="416" t="s">
        <v>315</v>
      </c>
      <c r="C565" s="416" t="s">
        <v>233</v>
      </c>
      <c r="D565" s="169" t="s">
        <v>279</v>
      </c>
      <c r="E565" s="170">
        <v>176.4</v>
      </c>
      <c r="F565" s="195">
        <v>44513</v>
      </c>
      <c r="G565" s="364">
        <v>0</v>
      </c>
    </row>
    <row r="566" spans="1:7" s="366" customFormat="1">
      <c r="A566" s="281">
        <v>504</v>
      </c>
      <c r="B566" s="416" t="s">
        <v>315</v>
      </c>
      <c r="C566" s="416" t="s">
        <v>233</v>
      </c>
      <c r="D566" s="169" t="s">
        <v>279</v>
      </c>
      <c r="E566" s="170">
        <v>148.9</v>
      </c>
      <c r="F566" s="195">
        <v>44513</v>
      </c>
      <c r="G566" s="364">
        <v>0</v>
      </c>
    </row>
    <row r="567" spans="1:7" s="366" customFormat="1">
      <c r="A567" s="281">
        <v>505</v>
      </c>
      <c r="B567" s="416" t="s">
        <v>315</v>
      </c>
      <c r="C567" s="416" t="s">
        <v>233</v>
      </c>
      <c r="D567" s="169" t="s">
        <v>279</v>
      </c>
      <c r="E567" s="170">
        <v>26</v>
      </c>
      <c r="F567" s="195">
        <v>44515</v>
      </c>
      <c r="G567" s="364">
        <v>0</v>
      </c>
    </row>
    <row r="568" spans="1:7" s="366" customFormat="1">
      <c r="A568" s="281">
        <v>506</v>
      </c>
      <c r="B568" s="416" t="s">
        <v>315</v>
      </c>
      <c r="C568" s="416" t="s">
        <v>233</v>
      </c>
      <c r="D568" s="169" t="s">
        <v>279</v>
      </c>
      <c r="E568" s="170">
        <v>2061.6</v>
      </c>
      <c r="F568" s="195">
        <v>44515</v>
      </c>
      <c r="G568" s="364">
        <v>0</v>
      </c>
    </row>
    <row r="569" spans="1:7" s="366" customFormat="1">
      <c r="A569" s="281">
        <v>507</v>
      </c>
      <c r="B569" s="416" t="s">
        <v>315</v>
      </c>
      <c r="C569" s="416" t="s">
        <v>233</v>
      </c>
      <c r="D569" s="169" t="s">
        <v>279</v>
      </c>
      <c r="E569" s="170">
        <v>35.700000000000003</v>
      </c>
      <c r="F569" s="195">
        <v>44515</v>
      </c>
      <c r="G569" s="364">
        <v>0</v>
      </c>
    </row>
    <row r="570" spans="1:7" s="366" customFormat="1">
      <c r="A570" s="281">
        <v>508</v>
      </c>
      <c r="B570" s="416" t="s">
        <v>315</v>
      </c>
      <c r="C570" s="416" t="s">
        <v>233</v>
      </c>
      <c r="D570" s="169" t="s">
        <v>279</v>
      </c>
      <c r="E570" s="170">
        <v>563</v>
      </c>
      <c r="F570" s="195">
        <v>44518</v>
      </c>
      <c r="G570" s="364">
        <v>0</v>
      </c>
    </row>
    <row r="571" spans="1:7" s="366" customFormat="1">
      <c r="A571" s="281">
        <v>509</v>
      </c>
      <c r="B571" s="416" t="s">
        <v>315</v>
      </c>
      <c r="C571" s="416" t="s">
        <v>233</v>
      </c>
      <c r="D571" s="169" t="s">
        <v>279</v>
      </c>
      <c r="E571" s="170">
        <v>36.5</v>
      </c>
      <c r="F571" s="195">
        <v>44518</v>
      </c>
      <c r="G571" s="364">
        <v>0</v>
      </c>
    </row>
    <row r="572" spans="1:7" s="366" customFormat="1">
      <c r="A572" s="281">
        <v>510</v>
      </c>
      <c r="B572" s="416" t="s">
        <v>315</v>
      </c>
      <c r="C572" s="416" t="s">
        <v>233</v>
      </c>
      <c r="D572" s="169" t="s">
        <v>279</v>
      </c>
      <c r="E572" s="170">
        <v>410.65</v>
      </c>
      <c r="F572" s="195">
        <v>44519</v>
      </c>
      <c r="G572" s="364">
        <v>0</v>
      </c>
    </row>
    <row r="573" spans="1:7" s="366" customFormat="1">
      <c r="A573" s="281">
        <v>511</v>
      </c>
      <c r="B573" s="416" t="s">
        <v>315</v>
      </c>
      <c r="C573" s="416" t="s">
        <v>233</v>
      </c>
      <c r="D573" s="169" t="s">
        <v>279</v>
      </c>
      <c r="E573" s="170">
        <v>33.4</v>
      </c>
      <c r="F573" s="195">
        <v>44519</v>
      </c>
      <c r="G573" s="364">
        <v>0</v>
      </c>
    </row>
    <row r="574" spans="1:7" s="366" customFormat="1">
      <c r="A574" s="281">
        <v>512</v>
      </c>
      <c r="B574" s="416" t="s">
        <v>315</v>
      </c>
      <c r="C574" s="416" t="s">
        <v>233</v>
      </c>
      <c r="D574" s="169" t="s">
        <v>279</v>
      </c>
      <c r="E574" s="170">
        <v>264.7</v>
      </c>
      <c r="F574" s="195">
        <v>44522</v>
      </c>
      <c r="G574" s="364">
        <v>0</v>
      </c>
    </row>
    <row r="575" spans="1:7" s="366" customFormat="1">
      <c r="A575" s="281">
        <v>513</v>
      </c>
      <c r="B575" s="416" t="s">
        <v>315</v>
      </c>
      <c r="C575" s="416" t="s">
        <v>233</v>
      </c>
      <c r="D575" s="169" t="s">
        <v>279</v>
      </c>
      <c r="E575" s="170">
        <v>63.25</v>
      </c>
      <c r="F575" s="195">
        <v>44522</v>
      </c>
      <c r="G575" s="364">
        <v>0</v>
      </c>
    </row>
    <row r="576" spans="1:7" s="366" customFormat="1">
      <c r="A576" s="281">
        <v>514</v>
      </c>
      <c r="B576" s="416" t="s">
        <v>315</v>
      </c>
      <c r="C576" s="416" t="s">
        <v>233</v>
      </c>
      <c r="D576" s="169" t="s">
        <v>279</v>
      </c>
      <c r="E576" s="170">
        <v>218.5</v>
      </c>
      <c r="F576" s="195">
        <v>44523</v>
      </c>
      <c r="G576" s="364">
        <v>0</v>
      </c>
    </row>
    <row r="577" spans="1:7" s="366" customFormat="1">
      <c r="A577" s="281">
        <v>515</v>
      </c>
      <c r="B577" s="416" t="s">
        <v>315</v>
      </c>
      <c r="C577" s="416" t="s">
        <v>233</v>
      </c>
      <c r="D577" s="169" t="s">
        <v>279</v>
      </c>
      <c r="E577" s="170">
        <v>49.65</v>
      </c>
      <c r="F577" s="195">
        <v>44523</v>
      </c>
      <c r="G577" s="364">
        <v>0</v>
      </c>
    </row>
    <row r="578" spans="1:7" s="366" customFormat="1">
      <c r="A578" s="281">
        <v>516</v>
      </c>
      <c r="B578" s="416" t="s">
        <v>315</v>
      </c>
      <c r="C578" s="416" t="s">
        <v>233</v>
      </c>
      <c r="D578" s="169" t="s">
        <v>279</v>
      </c>
      <c r="E578" s="170">
        <v>891.65</v>
      </c>
      <c r="F578" s="195">
        <v>44524</v>
      </c>
      <c r="G578" s="364">
        <v>0</v>
      </c>
    </row>
    <row r="579" spans="1:7" s="366" customFormat="1">
      <c r="A579" s="281">
        <v>517</v>
      </c>
      <c r="B579" s="416" t="s">
        <v>315</v>
      </c>
      <c r="C579" s="416" t="s">
        <v>233</v>
      </c>
      <c r="D579" s="169" t="s">
        <v>279</v>
      </c>
      <c r="E579" s="170">
        <v>2.5</v>
      </c>
      <c r="F579" s="195">
        <v>44525</v>
      </c>
      <c r="G579" s="364">
        <v>0</v>
      </c>
    </row>
    <row r="580" spans="1:7" s="366" customFormat="1">
      <c r="A580" s="281">
        <v>518</v>
      </c>
      <c r="B580" s="416" t="s">
        <v>315</v>
      </c>
      <c r="C580" s="416" t="s">
        <v>233</v>
      </c>
      <c r="D580" s="169" t="s">
        <v>279</v>
      </c>
      <c r="E580" s="170">
        <v>8.65</v>
      </c>
      <c r="F580" s="195">
        <v>44526</v>
      </c>
      <c r="G580" s="364">
        <v>0</v>
      </c>
    </row>
    <row r="581" spans="1:7" s="366" customFormat="1">
      <c r="A581" s="281">
        <v>519</v>
      </c>
      <c r="B581" s="416" t="s">
        <v>315</v>
      </c>
      <c r="C581" s="416" t="s">
        <v>233</v>
      </c>
      <c r="D581" s="169" t="s">
        <v>279</v>
      </c>
      <c r="E581" s="170">
        <v>1225.8499999999999</v>
      </c>
      <c r="F581" s="195">
        <v>44526</v>
      </c>
      <c r="G581" s="364">
        <v>0</v>
      </c>
    </row>
    <row r="582" spans="1:7" s="366" customFormat="1">
      <c r="A582" s="281">
        <v>520</v>
      </c>
      <c r="B582" s="416" t="s">
        <v>315</v>
      </c>
      <c r="C582" s="416" t="s">
        <v>233</v>
      </c>
      <c r="D582" s="169" t="s">
        <v>279</v>
      </c>
      <c r="E582" s="170">
        <v>47</v>
      </c>
      <c r="F582" s="195">
        <v>44526</v>
      </c>
      <c r="G582" s="364">
        <v>0</v>
      </c>
    </row>
    <row r="583" spans="1:7" s="366" customFormat="1">
      <c r="A583" s="281">
        <v>521</v>
      </c>
      <c r="B583" s="416" t="s">
        <v>315</v>
      </c>
      <c r="C583" s="416" t="s">
        <v>233</v>
      </c>
      <c r="D583" s="169" t="s">
        <v>279</v>
      </c>
      <c r="E583" s="170">
        <v>46.6</v>
      </c>
      <c r="F583" s="195">
        <v>44527</v>
      </c>
      <c r="G583" s="364">
        <v>0</v>
      </c>
    </row>
    <row r="584" spans="1:7" s="366" customFormat="1">
      <c r="A584" s="281">
        <v>522</v>
      </c>
      <c r="B584" s="416" t="s">
        <v>315</v>
      </c>
      <c r="C584" s="416" t="s">
        <v>233</v>
      </c>
      <c r="D584" s="169" t="s">
        <v>279</v>
      </c>
      <c r="E584" s="170">
        <v>42.9</v>
      </c>
      <c r="F584" s="195">
        <v>44527</v>
      </c>
      <c r="G584" s="364">
        <v>0</v>
      </c>
    </row>
    <row r="585" spans="1:7" s="366" customFormat="1">
      <c r="A585" s="281">
        <v>523</v>
      </c>
      <c r="B585" s="416" t="s">
        <v>315</v>
      </c>
      <c r="C585" s="416" t="s">
        <v>233</v>
      </c>
      <c r="D585" s="169" t="s">
        <v>279</v>
      </c>
      <c r="E585" s="170">
        <v>133.69999999999999</v>
      </c>
      <c r="F585" s="195">
        <v>44527</v>
      </c>
      <c r="G585" s="364">
        <v>0</v>
      </c>
    </row>
    <row r="586" spans="1:7" s="366" customFormat="1">
      <c r="A586" s="281">
        <v>524</v>
      </c>
      <c r="B586" s="416" t="s">
        <v>315</v>
      </c>
      <c r="C586" s="416" t="s">
        <v>233</v>
      </c>
      <c r="D586" s="169" t="s">
        <v>279</v>
      </c>
      <c r="E586" s="170">
        <v>59.15</v>
      </c>
      <c r="F586" s="195">
        <v>44527</v>
      </c>
      <c r="G586" s="364">
        <v>0</v>
      </c>
    </row>
    <row r="587" spans="1:7" s="366" customFormat="1">
      <c r="A587" s="281">
        <v>525</v>
      </c>
      <c r="B587" s="416" t="s">
        <v>315</v>
      </c>
      <c r="C587" s="416" t="s">
        <v>233</v>
      </c>
      <c r="D587" s="169" t="s">
        <v>279</v>
      </c>
      <c r="E587" s="170">
        <v>29.5</v>
      </c>
      <c r="F587" s="195">
        <v>44530</v>
      </c>
      <c r="G587" s="364">
        <v>0</v>
      </c>
    </row>
    <row r="588" spans="1:7" s="366" customFormat="1">
      <c r="A588" s="281">
        <v>526</v>
      </c>
      <c r="B588" s="416" t="s">
        <v>316</v>
      </c>
      <c r="C588" s="416" t="s">
        <v>233</v>
      </c>
      <c r="D588" s="169" t="s">
        <v>281</v>
      </c>
      <c r="E588" s="364">
        <v>0</v>
      </c>
      <c r="F588" s="195">
        <v>43971</v>
      </c>
      <c r="G588" s="170">
        <v>4100</v>
      </c>
    </row>
    <row r="589" spans="1:7" s="366" customFormat="1">
      <c r="A589" s="281">
        <v>527</v>
      </c>
      <c r="B589" s="416" t="s">
        <v>317</v>
      </c>
      <c r="C589" s="416" t="s">
        <v>233</v>
      </c>
      <c r="D589" s="169" t="s">
        <v>281</v>
      </c>
      <c r="E589" s="170">
        <v>2501.9</v>
      </c>
      <c r="F589" s="195">
        <v>44425</v>
      </c>
      <c r="G589" s="364">
        <v>0</v>
      </c>
    </row>
    <row r="590" spans="1:7" s="366" customFormat="1">
      <c r="A590" s="281">
        <v>528</v>
      </c>
      <c r="B590" s="416" t="s">
        <v>317</v>
      </c>
      <c r="C590" s="416" t="s">
        <v>233</v>
      </c>
      <c r="D590" s="169" t="s">
        <v>281</v>
      </c>
      <c r="E590" s="170">
        <v>5000</v>
      </c>
      <c r="F590" s="195">
        <v>44425</v>
      </c>
      <c r="G590" s="364">
        <v>0</v>
      </c>
    </row>
    <row r="591" spans="1:7" s="366" customFormat="1">
      <c r="A591" s="281">
        <v>529</v>
      </c>
      <c r="B591" s="416" t="s">
        <v>317</v>
      </c>
      <c r="C591" s="416" t="s">
        <v>233</v>
      </c>
      <c r="D591" s="169" t="s">
        <v>281</v>
      </c>
      <c r="E591" s="170">
        <v>5026.75</v>
      </c>
      <c r="F591" s="195">
        <v>44425</v>
      </c>
      <c r="G591" s="364">
        <v>0</v>
      </c>
    </row>
    <row r="592" spans="1:7" s="366" customFormat="1">
      <c r="A592" s="281">
        <v>530</v>
      </c>
      <c r="B592" s="416" t="s">
        <v>317</v>
      </c>
      <c r="C592" s="416" t="s">
        <v>233</v>
      </c>
      <c r="D592" s="169" t="s">
        <v>281</v>
      </c>
      <c r="E592" s="170">
        <v>7500</v>
      </c>
      <c r="F592" s="195">
        <v>44425</v>
      </c>
      <c r="G592" s="364">
        <v>0</v>
      </c>
    </row>
    <row r="593" spans="1:7" s="366" customFormat="1">
      <c r="A593" s="281">
        <v>531</v>
      </c>
      <c r="B593" s="416" t="s">
        <v>317</v>
      </c>
      <c r="C593" s="416" t="s">
        <v>233</v>
      </c>
      <c r="D593" s="169" t="s">
        <v>281</v>
      </c>
      <c r="E593" s="170">
        <v>7500</v>
      </c>
      <c r="F593" s="195">
        <v>44425</v>
      </c>
      <c r="G593" s="364">
        <v>0</v>
      </c>
    </row>
    <row r="594" spans="1:7" s="366" customFormat="1">
      <c r="A594" s="281">
        <v>532</v>
      </c>
      <c r="B594" s="416" t="s">
        <v>318</v>
      </c>
      <c r="C594" s="416" t="s">
        <v>233</v>
      </c>
      <c r="D594" s="169" t="s">
        <v>281</v>
      </c>
      <c r="E594" s="170">
        <v>1500</v>
      </c>
      <c r="F594" s="195">
        <v>44470</v>
      </c>
      <c r="G594" s="364">
        <v>0</v>
      </c>
    </row>
    <row r="595" spans="1:7" s="366" customFormat="1">
      <c r="A595" s="281">
        <v>533</v>
      </c>
      <c r="B595" s="416" t="s">
        <v>319</v>
      </c>
      <c r="C595" s="416" t="s">
        <v>233</v>
      </c>
      <c r="D595" s="169" t="s">
        <v>279</v>
      </c>
      <c r="E595" s="364">
        <v>0</v>
      </c>
      <c r="F595" s="195">
        <v>44285</v>
      </c>
      <c r="G595" s="170">
        <v>1168.75</v>
      </c>
    </row>
    <row r="596" spans="1:7" s="366" customFormat="1">
      <c r="A596" s="281">
        <v>534</v>
      </c>
      <c r="B596" s="416" t="s">
        <v>319</v>
      </c>
      <c r="C596" s="416" t="s">
        <v>233</v>
      </c>
      <c r="D596" s="169" t="s">
        <v>279</v>
      </c>
      <c r="E596" s="364">
        <v>0</v>
      </c>
      <c r="F596" s="195">
        <v>44299</v>
      </c>
      <c r="G596" s="170">
        <v>1928.55</v>
      </c>
    </row>
    <row r="597" spans="1:7" s="366" customFormat="1">
      <c r="A597" s="281">
        <v>535</v>
      </c>
      <c r="B597" s="416" t="s">
        <v>319</v>
      </c>
      <c r="C597" s="416" t="s">
        <v>233</v>
      </c>
      <c r="D597" s="169" t="s">
        <v>279</v>
      </c>
      <c r="E597" s="364">
        <v>0</v>
      </c>
      <c r="F597" s="195">
        <v>44305</v>
      </c>
      <c r="G597" s="170">
        <v>3750</v>
      </c>
    </row>
    <row r="598" spans="1:7" s="366" customFormat="1">
      <c r="A598" s="281">
        <v>536</v>
      </c>
      <c r="B598" s="416" t="s">
        <v>319</v>
      </c>
      <c r="C598" s="416" t="s">
        <v>233</v>
      </c>
      <c r="D598" s="169" t="s">
        <v>279</v>
      </c>
      <c r="E598" s="364">
        <v>0</v>
      </c>
      <c r="F598" s="195">
        <v>44321</v>
      </c>
      <c r="G598" s="170">
        <v>1632</v>
      </c>
    </row>
    <row r="599" spans="1:7" s="366" customFormat="1">
      <c r="A599" s="281">
        <v>537</v>
      </c>
      <c r="B599" s="416" t="s">
        <v>319</v>
      </c>
      <c r="C599" s="416" t="s">
        <v>233</v>
      </c>
      <c r="D599" s="169" t="s">
        <v>279</v>
      </c>
      <c r="E599" s="364">
        <v>0</v>
      </c>
      <c r="F599" s="195">
        <v>44357</v>
      </c>
      <c r="G599" s="170">
        <v>81</v>
      </c>
    </row>
    <row r="600" spans="1:7" s="366" customFormat="1">
      <c r="A600" s="281">
        <v>538</v>
      </c>
      <c r="B600" s="416" t="s">
        <v>319</v>
      </c>
      <c r="C600" s="416" t="s">
        <v>233</v>
      </c>
      <c r="D600" s="169" t="s">
        <v>279</v>
      </c>
      <c r="E600" s="170">
        <v>1467.1</v>
      </c>
      <c r="F600" s="195">
        <v>44390</v>
      </c>
      <c r="G600" s="364">
        <v>0</v>
      </c>
    </row>
    <row r="601" spans="1:7" s="366" customFormat="1">
      <c r="A601" s="281">
        <v>539</v>
      </c>
      <c r="B601" s="416" t="s">
        <v>319</v>
      </c>
      <c r="C601" s="416" t="s">
        <v>233</v>
      </c>
      <c r="D601" s="169" t="s">
        <v>279</v>
      </c>
      <c r="E601" s="170">
        <v>543.5</v>
      </c>
      <c r="F601" s="195">
        <v>44398</v>
      </c>
      <c r="G601" s="364">
        <v>0</v>
      </c>
    </row>
    <row r="602" spans="1:7" s="366" customFormat="1">
      <c r="A602" s="281">
        <v>540</v>
      </c>
      <c r="B602" s="416" t="s">
        <v>319</v>
      </c>
      <c r="C602" s="416" t="s">
        <v>233</v>
      </c>
      <c r="D602" s="169" t="s">
        <v>279</v>
      </c>
      <c r="E602" s="170">
        <v>2035</v>
      </c>
      <c r="F602" s="195">
        <v>44441</v>
      </c>
      <c r="G602" s="364">
        <v>0</v>
      </c>
    </row>
    <row r="603" spans="1:7" s="366" customFormat="1">
      <c r="A603" s="281">
        <v>541</v>
      </c>
      <c r="B603" s="416" t="s">
        <v>319</v>
      </c>
      <c r="C603" s="416" t="s">
        <v>233</v>
      </c>
      <c r="D603" s="169" t="s">
        <v>279</v>
      </c>
      <c r="E603" s="170">
        <v>255.3</v>
      </c>
      <c r="F603" s="195">
        <v>44468</v>
      </c>
      <c r="G603" s="364">
        <v>0</v>
      </c>
    </row>
    <row r="604" spans="1:7" s="366" customFormat="1">
      <c r="A604" s="281">
        <v>542</v>
      </c>
      <c r="B604" s="416" t="s">
        <v>320</v>
      </c>
      <c r="C604" s="416" t="s">
        <v>233</v>
      </c>
      <c r="D604" s="169" t="s">
        <v>279</v>
      </c>
      <c r="E604" s="170">
        <v>291.63</v>
      </c>
      <c r="F604" s="195">
        <v>44431</v>
      </c>
      <c r="G604" s="364">
        <v>0</v>
      </c>
    </row>
    <row r="605" spans="1:7" s="366" customFormat="1">
      <c r="A605" s="281">
        <v>543</v>
      </c>
      <c r="B605" s="416" t="s">
        <v>320</v>
      </c>
      <c r="C605" s="416" t="s">
        <v>233</v>
      </c>
      <c r="D605" s="169" t="s">
        <v>279</v>
      </c>
      <c r="E605" s="170">
        <v>270.81</v>
      </c>
      <c r="F605" s="195">
        <v>44440</v>
      </c>
      <c r="G605" s="364">
        <v>0</v>
      </c>
    </row>
    <row r="606" spans="1:7" s="366" customFormat="1">
      <c r="A606" s="281">
        <v>544</v>
      </c>
      <c r="B606" s="416" t="s">
        <v>320</v>
      </c>
      <c r="C606" s="416" t="s">
        <v>233</v>
      </c>
      <c r="D606" s="169" t="s">
        <v>279</v>
      </c>
      <c r="E606" s="170">
        <v>2181.73</v>
      </c>
      <c r="F606" s="195">
        <v>44442</v>
      </c>
      <c r="G606" s="364">
        <v>0</v>
      </c>
    </row>
    <row r="607" spans="1:7" s="366" customFormat="1">
      <c r="A607" s="281">
        <v>545</v>
      </c>
      <c r="B607" s="416" t="s">
        <v>320</v>
      </c>
      <c r="C607" s="416" t="s">
        <v>233</v>
      </c>
      <c r="D607" s="169" t="s">
        <v>279</v>
      </c>
      <c r="E607" s="170">
        <v>510.5</v>
      </c>
      <c r="F607" s="195">
        <v>44442</v>
      </c>
      <c r="G607" s="364">
        <v>0</v>
      </c>
    </row>
    <row r="608" spans="1:7" s="366" customFormat="1">
      <c r="A608" s="281">
        <v>546</v>
      </c>
      <c r="B608" s="416" t="s">
        <v>320</v>
      </c>
      <c r="C608" s="416" t="s">
        <v>233</v>
      </c>
      <c r="D608" s="169" t="s">
        <v>279</v>
      </c>
      <c r="E608" s="170">
        <v>911.75</v>
      </c>
      <c r="F608" s="195">
        <v>44443</v>
      </c>
      <c r="G608" s="364">
        <v>0</v>
      </c>
    </row>
    <row r="609" spans="1:7" s="366" customFormat="1">
      <c r="A609" s="281">
        <v>547</v>
      </c>
      <c r="B609" s="416" t="s">
        <v>320</v>
      </c>
      <c r="C609" s="416" t="s">
        <v>233</v>
      </c>
      <c r="D609" s="169" t="s">
        <v>279</v>
      </c>
      <c r="E609" s="170">
        <v>1255.2</v>
      </c>
      <c r="F609" s="195">
        <v>44443</v>
      </c>
      <c r="G609" s="364">
        <v>0</v>
      </c>
    </row>
    <row r="610" spans="1:7" s="366" customFormat="1">
      <c r="A610" s="281">
        <v>548</v>
      </c>
      <c r="B610" s="416" t="s">
        <v>320</v>
      </c>
      <c r="C610" s="416" t="s">
        <v>233</v>
      </c>
      <c r="D610" s="169" t="s">
        <v>279</v>
      </c>
      <c r="E610" s="170">
        <v>557</v>
      </c>
      <c r="F610" s="195">
        <v>44443</v>
      </c>
      <c r="G610" s="364">
        <v>0</v>
      </c>
    </row>
    <row r="611" spans="1:7" s="366" customFormat="1">
      <c r="A611" s="281">
        <v>549</v>
      </c>
      <c r="B611" s="416" t="s">
        <v>320</v>
      </c>
      <c r="C611" s="416" t="s">
        <v>233</v>
      </c>
      <c r="D611" s="169" t="s">
        <v>279</v>
      </c>
      <c r="E611" s="170">
        <v>570</v>
      </c>
      <c r="F611" s="195">
        <v>44443</v>
      </c>
      <c r="G611" s="364">
        <v>0</v>
      </c>
    </row>
    <row r="612" spans="1:7" s="366" customFormat="1">
      <c r="A612" s="281">
        <v>550</v>
      </c>
      <c r="B612" s="416" t="s">
        <v>320</v>
      </c>
      <c r="C612" s="416" t="s">
        <v>233</v>
      </c>
      <c r="D612" s="169" t="s">
        <v>279</v>
      </c>
      <c r="E612" s="170">
        <v>227.77</v>
      </c>
      <c r="F612" s="195">
        <v>44445</v>
      </c>
      <c r="G612" s="364">
        <v>0</v>
      </c>
    </row>
    <row r="613" spans="1:7" s="366" customFormat="1">
      <c r="A613" s="281">
        <v>551</v>
      </c>
      <c r="B613" s="416" t="s">
        <v>320</v>
      </c>
      <c r="C613" s="416" t="s">
        <v>233</v>
      </c>
      <c r="D613" s="169" t="s">
        <v>279</v>
      </c>
      <c r="E613" s="170">
        <v>208.54</v>
      </c>
      <c r="F613" s="195">
        <v>44445</v>
      </c>
      <c r="G613" s="364">
        <v>0</v>
      </c>
    </row>
    <row r="614" spans="1:7" s="366" customFormat="1">
      <c r="A614" s="281">
        <v>552</v>
      </c>
      <c r="B614" s="416" t="s">
        <v>320</v>
      </c>
      <c r="C614" s="416" t="s">
        <v>233</v>
      </c>
      <c r="D614" s="169" t="s">
        <v>279</v>
      </c>
      <c r="E614" s="170">
        <v>69</v>
      </c>
      <c r="F614" s="195">
        <v>44446</v>
      </c>
      <c r="G614" s="364">
        <v>0</v>
      </c>
    </row>
    <row r="615" spans="1:7" s="366" customFormat="1">
      <c r="A615" s="281">
        <v>553</v>
      </c>
      <c r="B615" s="416" t="s">
        <v>320</v>
      </c>
      <c r="C615" s="416" t="s">
        <v>233</v>
      </c>
      <c r="D615" s="169" t="s">
        <v>279</v>
      </c>
      <c r="E615" s="170">
        <v>-3</v>
      </c>
      <c r="F615" s="195">
        <v>44470</v>
      </c>
      <c r="G615" s="364">
        <v>0</v>
      </c>
    </row>
    <row r="616" spans="1:7" s="366" customFormat="1">
      <c r="A616" s="281">
        <v>554</v>
      </c>
      <c r="B616" s="416" t="s">
        <v>321</v>
      </c>
      <c r="C616" s="416" t="s">
        <v>233</v>
      </c>
      <c r="D616" s="169" t="s">
        <v>281</v>
      </c>
      <c r="E616" s="170">
        <v>3750</v>
      </c>
      <c r="F616" s="195">
        <v>44420</v>
      </c>
      <c r="G616" s="364">
        <v>0</v>
      </c>
    </row>
    <row r="617" spans="1:7" s="366" customFormat="1">
      <c r="A617" s="281">
        <v>555</v>
      </c>
      <c r="B617" s="416" t="s">
        <v>322</v>
      </c>
      <c r="C617" s="416" t="s">
        <v>233</v>
      </c>
      <c r="D617" s="169" t="s">
        <v>281</v>
      </c>
      <c r="E617" s="170">
        <v>2500</v>
      </c>
      <c r="F617" s="195">
        <v>44475</v>
      </c>
      <c r="G617" s="364">
        <v>0</v>
      </c>
    </row>
    <row r="618" spans="1:7" s="366" customFormat="1">
      <c r="A618" s="281">
        <v>556</v>
      </c>
      <c r="B618" s="416" t="s">
        <v>323</v>
      </c>
      <c r="C618" s="416" t="s">
        <v>233</v>
      </c>
      <c r="D618" s="169" t="s">
        <v>281</v>
      </c>
      <c r="E618" s="364">
        <v>0</v>
      </c>
      <c r="F618" s="195">
        <v>44004</v>
      </c>
      <c r="G618" s="170">
        <v>1186.5</v>
      </c>
    </row>
    <row r="619" spans="1:7" s="366" customFormat="1">
      <c r="A619" s="281">
        <v>557</v>
      </c>
      <c r="B619" s="416" t="s">
        <v>323</v>
      </c>
      <c r="C619" s="416" t="s">
        <v>233</v>
      </c>
      <c r="D619" s="169" t="s">
        <v>281</v>
      </c>
      <c r="E619" s="170">
        <v>3197</v>
      </c>
      <c r="F619" s="195">
        <v>44021</v>
      </c>
      <c r="G619" s="364">
        <v>0</v>
      </c>
    </row>
    <row r="620" spans="1:7" s="366" customFormat="1">
      <c r="A620" s="281">
        <v>558</v>
      </c>
      <c r="B620" s="416" t="s">
        <v>323</v>
      </c>
      <c r="C620" s="416" t="s">
        <v>233</v>
      </c>
      <c r="D620" s="169" t="s">
        <v>281</v>
      </c>
      <c r="E620" s="170">
        <v>3650</v>
      </c>
      <c r="F620" s="195">
        <v>44070</v>
      </c>
      <c r="G620" s="364">
        <v>0</v>
      </c>
    </row>
    <row r="621" spans="1:7" s="366" customFormat="1">
      <c r="A621" s="281">
        <v>559</v>
      </c>
      <c r="B621" s="416" t="s">
        <v>323</v>
      </c>
      <c r="C621" s="416" t="s">
        <v>233</v>
      </c>
      <c r="D621" s="169" t="s">
        <v>281</v>
      </c>
      <c r="E621" s="170">
        <v>3492.07</v>
      </c>
      <c r="F621" s="195">
        <v>44446</v>
      </c>
      <c r="G621" s="364">
        <v>0</v>
      </c>
    </row>
    <row r="622" spans="1:7" s="366" customFormat="1">
      <c r="A622" s="281">
        <v>560</v>
      </c>
      <c r="B622" s="416" t="s">
        <v>324</v>
      </c>
      <c r="C622" s="416" t="s">
        <v>233</v>
      </c>
      <c r="D622" s="169" t="s">
        <v>281</v>
      </c>
      <c r="E622" s="170">
        <v>3750</v>
      </c>
      <c r="F622" s="195">
        <v>44473</v>
      </c>
      <c r="G622" s="364">
        <v>0</v>
      </c>
    </row>
    <row r="623" spans="1:7" s="366" customFormat="1">
      <c r="A623" s="281">
        <v>561</v>
      </c>
      <c r="B623" s="416" t="s">
        <v>325</v>
      </c>
      <c r="C623" s="416" t="s">
        <v>233</v>
      </c>
      <c r="D623" s="169" t="s">
        <v>281</v>
      </c>
      <c r="E623" s="170">
        <v>1907</v>
      </c>
      <c r="F623" s="195">
        <v>44425</v>
      </c>
      <c r="G623" s="364">
        <v>0</v>
      </c>
    </row>
    <row r="624" spans="1:7" s="366" customFormat="1">
      <c r="A624" s="281">
        <v>562</v>
      </c>
      <c r="B624" s="416" t="s">
        <v>325</v>
      </c>
      <c r="C624" s="416" t="s">
        <v>233</v>
      </c>
      <c r="D624" s="169" t="s">
        <v>281</v>
      </c>
      <c r="E624" s="170">
        <v>2500</v>
      </c>
      <c r="F624" s="195">
        <v>44427</v>
      </c>
      <c r="G624" s="364">
        <v>0</v>
      </c>
    </row>
    <row r="625" spans="1:7" s="366" customFormat="1">
      <c r="A625" s="281">
        <v>563</v>
      </c>
      <c r="B625" s="416" t="s">
        <v>326</v>
      </c>
      <c r="C625" s="416" t="s">
        <v>233</v>
      </c>
      <c r="D625" s="169" t="s">
        <v>281</v>
      </c>
      <c r="E625" s="170">
        <v>2000</v>
      </c>
      <c r="F625" s="195">
        <v>44456</v>
      </c>
      <c r="G625" s="364">
        <v>0</v>
      </c>
    </row>
    <row r="626" spans="1:7" s="366" customFormat="1">
      <c r="A626" s="281"/>
      <c r="B626" s="169"/>
      <c r="C626" s="169"/>
      <c r="D626" s="341" t="s">
        <v>327</v>
      </c>
      <c r="E626" s="195">
        <f>SUM(E63:E625)</f>
        <v>364753.07000000007</v>
      </c>
      <c r="F626" s="195">
        <f t="shared" ref="F626:G626" si="2">SUM(F63:F625)</f>
        <v>25026780</v>
      </c>
      <c r="G626" s="195">
        <f t="shared" si="2"/>
        <v>65099.44000000001</v>
      </c>
    </row>
    <row r="627" spans="1:7" s="366" customFormat="1">
      <c r="A627" s="281"/>
      <c r="B627" s="169"/>
      <c r="C627" s="169"/>
      <c r="D627" s="341" t="s">
        <v>3178</v>
      </c>
      <c r="E627" s="195">
        <f>SUM(E626,E62,E23)</f>
        <v>3119120.4200000004</v>
      </c>
      <c r="F627" s="195"/>
      <c r="G627" s="195">
        <f>SUM(G626,G62,G23)</f>
        <v>1344778.6300000001</v>
      </c>
    </row>
  </sheetData>
  <customSheetViews>
    <customSheetView guid="{0B6FAD62-43BD-4EC8-9980-3120FC41C2BF}" showGridLines="0" fitToPage="1" hiddenColumns="1">
      <pageMargins left="0.7" right="0.7" top="0.75" bottom="0.75" header="0.3" footer="0.3"/>
      <pageSetup scale="78" fitToHeight="0" orientation="landscape" r:id="rId1"/>
    </customSheetView>
    <customSheetView guid="{57AB6574-63F2-40B5-BA02-4B403D8BA163}" showPageBreaks="1" showGridLines="0" fitToPage="1" printArea="1" hiddenColumns="1" topLeftCell="A599">
      <selection activeCell="G599" sqref="G1:G1048576"/>
      <pageMargins left="0.7" right="0.7" top="0.75" bottom="0.75" header="0.3" footer="0.3"/>
      <pageSetup scale="78" fitToHeight="0" orientation="landscape" r:id="rId2"/>
    </customSheetView>
  </customSheetViews>
  <mergeCells count="6">
    <mergeCell ref="E5:E6"/>
    <mergeCell ref="G5:G6"/>
    <mergeCell ref="A3:G3"/>
    <mergeCell ref="B4:B6"/>
    <mergeCell ref="D4:D6"/>
    <mergeCell ref="A4:A6"/>
  </mergeCells>
  <pageMargins left="0.7" right="0.7" top="0.75" bottom="0.75" header="0.3" footer="0.3"/>
  <pageSetup scale="78" fitToHeight="0" orientation="landscape" r:id="rId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3"/>
  <sheetViews>
    <sheetView showGridLines="0" topLeftCell="A2" zoomScaleNormal="100" workbookViewId="0">
      <selection activeCell="E25" sqref="E25"/>
    </sheetView>
  </sheetViews>
  <sheetFormatPr defaultColWidth="8.90625" defaultRowHeight="13"/>
  <cols>
    <col min="1" max="1" width="8.90625" style="104"/>
    <col min="2" max="2" width="35.08984375" style="104" customWidth="1"/>
    <col min="3" max="3" width="35.08984375" style="104" hidden="1" customWidth="1"/>
    <col min="4" max="4" width="57.08984375" style="104" customWidth="1"/>
    <col min="5" max="5" width="24.54296875" style="104" customWidth="1"/>
    <col min="6" max="6" width="12.1796875" style="104" hidden="1" customWidth="1"/>
    <col min="7" max="7" width="21.54296875" style="104" customWidth="1"/>
    <col min="8" max="16384" width="8.90625" style="104"/>
  </cols>
  <sheetData>
    <row r="1" spans="1:7" hidden="1">
      <c r="B1" s="507" t="s">
        <v>8</v>
      </c>
      <c r="C1" s="507"/>
      <c r="D1" s="507"/>
      <c r="E1" s="507"/>
    </row>
    <row r="2" spans="1:7">
      <c r="A2" s="102" t="s">
        <v>3109</v>
      </c>
      <c r="C2" s="342">
        <v>60</v>
      </c>
      <c r="D2" s="103"/>
      <c r="E2" s="103"/>
    </row>
    <row r="3" spans="1:7">
      <c r="A3" s="105" t="s">
        <v>3137</v>
      </c>
      <c r="C3" s="103" t="s">
        <v>699</v>
      </c>
      <c r="D3" s="103"/>
      <c r="E3" s="103"/>
    </row>
    <row r="4" spans="1:7" ht="29.4" customHeight="1">
      <c r="A4" s="486" t="s">
        <v>3177</v>
      </c>
      <c r="B4" s="487"/>
      <c r="C4" s="487"/>
      <c r="D4" s="487"/>
      <c r="E4" s="487"/>
      <c r="F4" s="487"/>
      <c r="G4" s="488"/>
    </row>
    <row r="5" spans="1:7" ht="26">
      <c r="A5" s="491" t="s">
        <v>4</v>
      </c>
      <c r="B5" s="491" t="s">
        <v>9</v>
      </c>
      <c r="C5" s="106"/>
      <c r="D5" s="491" t="s">
        <v>1</v>
      </c>
      <c r="E5" s="239" t="s">
        <v>3175</v>
      </c>
      <c r="F5" s="317" t="s">
        <v>7</v>
      </c>
      <c r="G5" s="109" t="s">
        <v>3186</v>
      </c>
    </row>
    <row r="6" spans="1:7" ht="10.25" customHeight="1">
      <c r="A6" s="492"/>
      <c r="B6" s="492"/>
      <c r="C6" s="108" t="s">
        <v>10</v>
      </c>
      <c r="D6" s="492"/>
      <c r="E6" s="516" t="s">
        <v>3170</v>
      </c>
      <c r="F6" s="317"/>
      <c r="G6" s="516" t="s">
        <v>3170</v>
      </c>
    </row>
    <row r="7" spans="1:7" ht="10.25" customHeight="1">
      <c r="A7" s="493"/>
      <c r="B7" s="493"/>
      <c r="C7" s="110"/>
      <c r="D7" s="493"/>
      <c r="E7" s="517"/>
      <c r="F7" s="111"/>
      <c r="G7" s="517"/>
    </row>
    <row r="8" spans="1:7" s="233" customFormat="1" ht="20" customHeight="1">
      <c r="A8" s="123">
        <v>1</v>
      </c>
      <c r="B8" s="157" t="s">
        <v>700</v>
      </c>
      <c r="C8" s="157"/>
      <c r="D8" s="288" t="s">
        <v>701</v>
      </c>
      <c r="E8" s="170">
        <v>187157.56</v>
      </c>
      <c r="F8" s="171" t="s">
        <v>702</v>
      </c>
      <c r="G8" s="192">
        <v>0</v>
      </c>
    </row>
    <row r="9" spans="1:7" s="233" customFormat="1" ht="20.149999999999999" customHeight="1">
      <c r="A9" s="123">
        <v>2</v>
      </c>
      <c r="B9" s="157" t="s">
        <v>703</v>
      </c>
      <c r="C9" s="157"/>
      <c r="D9" s="169" t="s">
        <v>704</v>
      </c>
      <c r="E9" s="170">
        <v>5042.24</v>
      </c>
      <c r="F9" s="171" t="s">
        <v>702</v>
      </c>
      <c r="G9" s="192">
        <v>0</v>
      </c>
    </row>
    <row r="10" spans="1:7" s="233" customFormat="1" ht="20.149999999999999" customHeight="1">
      <c r="A10" s="123">
        <v>3</v>
      </c>
      <c r="B10" s="157" t="s">
        <v>705</v>
      </c>
      <c r="C10" s="157"/>
      <c r="D10" s="169" t="s">
        <v>706</v>
      </c>
      <c r="E10" s="170">
        <v>241564.4</v>
      </c>
      <c r="F10" s="171" t="s">
        <v>707</v>
      </c>
      <c r="G10" s="192">
        <v>0</v>
      </c>
    </row>
    <row r="11" spans="1:7" s="233" customFormat="1" ht="20.149999999999999" customHeight="1">
      <c r="A11" s="123">
        <v>4</v>
      </c>
      <c r="B11" s="157" t="s">
        <v>708</v>
      </c>
      <c r="C11" s="157"/>
      <c r="D11" s="169" t="s">
        <v>709</v>
      </c>
      <c r="E11" s="170">
        <v>619040.31999999995</v>
      </c>
      <c r="F11" s="171" t="s">
        <v>702</v>
      </c>
      <c r="G11" s="192">
        <v>0</v>
      </c>
    </row>
    <row r="12" spans="1:7" s="233" customFormat="1" ht="20.149999999999999" customHeight="1">
      <c r="A12" s="123">
        <v>5</v>
      </c>
      <c r="B12" s="157" t="s">
        <v>710</v>
      </c>
      <c r="C12" s="157"/>
      <c r="D12" s="169" t="s">
        <v>711</v>
      </c>
      <c r="E12" s="170">
        <v>10125</v>
      </c>
      <c r="F12" s="171" t="s">
        <v>702</v>
      </c>
      <c r="G12" s="192">
        <v>0</v>
      </c>
    </row>
    <row r="13" spans="1:7" s="233" customFormat="1" ht="20.149999999999999" customHeight="1">
      <c r="A13" s="123"/>
      <c r="B13" s="157"/>
      <c r="C13" s="157"/>
      <c r="D13" s="168" t="s">
        <v>3</v>
      </c>
      <c r="E13" s="287">
        <f>SUM(E8:E12)</f>
        <v>1062929.52</v>
      </c>
      <c r="F13" s="287">
        <f t="shared" ref="F13:G13" si="0">SUM(F8:F12)</f>
        <v>0</v>
      </c>
      <c r="G13" s="287">
        <f t="shared" si="0"/>
        <v>0</v>
      </c>
    </row>
  </sheetData>
  <customSheetViews>
    <customSheetView guid="{0B6FAD62-43BD-4EC8-9980-3120FC41C2BF}" showGridLines="0" fitToPage="1" hiddenRows="1" hiddenColumns="1" topLeftCell="A2">
      <selection activeCell="E25" sqref="E25"/>
      <pageMargins left="0.7" right="0.7" top="0.75" bottom="0.75" header="0.3" footer="0.3"/>
      <pageSetup scale="83" fitToHeight="0" orientation="landscape" r:id="rId1"/>
    </customSheetView>
    <customSheetView guid="{57AB6574-63F2-40B5-BA02-4B403D8BA163}" showPageBreaks="1" showGridLines="0" fitToPage="1" printArea="1" hiddenRows="1" hiddenColumns="1" topLeftCell="A2">
      <selection activeCell="E25" sqref="E25"/>
      <pageMargins left="0.7" right="0.7" top="0.75" bottom="0.75" header="0.3" footer="0.3"/>
      <pageSetup scale="83" fitToHeight="0" orientation="landscape" r:id="rId2"/>
    </customSheetView>
  </customSheetViews>
  <mergeCells count="7">
    <mergeCell ref="B1:E1"/>
    <mergeCell ref="E6:E7"/>
    <mergeCell ref="G6:G7"/>
    <mergeCell ref="A4:G4"/>
    <mergeCell ref="D5:D7"/>
    <mergeCell ref="B5:B7"/>
    <mergeCell ref="A5:A7"/>
  </mergeCells>
  <pageMargins left="0.7" right="0.7" top="0.75" bottom="0.75" header="0.3" footer="0.3"/>
  <pageSetup scale="83" fitToHeight="0" orientation="landscape" r:id="rId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3"/>
  <sheetViews>
    <sheetView showGridLines="0" topLeftCell="A2" zoomScaleNormal="100" workbookViewId="0">
      <selection activeCell="G5" sqref="G5"/>
    </sheetView>
  </sheetViews>
  <sheetFormatPr defaultColWidth="8.90625" defaultRowHeight="13"/>
  <cols>
    <col min="1" max="1" width="8.90625" style="104"/>
    <col min="2" max="2" width="35.08984375" style="104" customWidth="1"/>
    <col min="3" max="3" width="35.08984375" style="104" hidden="1" customWidth="1"/>
    <col min="4" max="4" width="57.08984375" style="104" customWidth="1"/>
    <col min="5" max="5" width="24.54296875" style="104" customWidth="1"/>
    <col min="6" max="6" width="17.08984375" style="104" hidden="1" customWidth="1"/>
    <col min="7" max="7" width="21.1796875" style="104" customWidth="1"/>
    <col min="8" max="16384" width="8.90625" style="104"/>
  </cols>
  <sheetData>
    <row r="1" spans="1:7" hidden="1">
      <c r="A1" s="507" t="s">
        <v>2812</v>
      </c>
      <c r="B1" s="507"/>
      <c r="C1" s="507"/>
      <c r="D1" s="507"/>
      <c r="E1" s="507"/>
    </row>
    <row r="2" spans="1:7" ht="16.75" customHeight="1">
      <c r="A2" s="102" t="s">
        <v>2813</v>
      </c>
      <c r="C2" s="102"/>
      <c r="D2" s="103"/>
      <c r="E2" s="103"/>
      <c r="F2" s="103"/>
    </row>
    <row r="3" spans="1:7" ht="16.75" customHeight="1">
      <c r="A3" s="105" t="s">
        <v>3122</v>
      </c>
      <c r="C3" s="105"/>
      <c r="D3" s="103"/>
      <c r="E3" s="103"/>
      <c r="F3" s="103"/>
    </row>
    <row r="4" spans="1:7" ht="29.4" customHeight="1">
      <c r="A4" s="486" t="s">
        <v>3177</v>
      </c>
      <c r="B4" s="487"/>
      <c r="C4" s="487"/>
      <c r="D4" s="487"/>
      <c r="E4" s="487"/>
      <c r="F4" s="487"/>
      <c r="G4" s="488"/>
    </row>
    <row r="5" spans="1:7" ht="26">
      <c r="A5" s="491" t="s">
        <v>4</v>
      </c>
      <c r="B5" s="491" t="s">
        <v>9</v>
      </c>
      <c r="C5" s="106"/>
      <c r="D5" s="491" t="s">
        <v>1</v>
      </c>
      <c r="E5" s="239" t="s">
        <v>3175</v>
      </c>
      <c r="F5" s="317" t="s">
        <v>7</v>
      </c>
      <c r="G5" s="109" t="s">
        <v>3186</v>
      </c>
    </row>
    <row r="6" spans="1:7">
      <c r="A6" s="492"/>
      <c r="B6" s="492"/>
      <c r="C6" s="108" t="s">
        <v>10</v>
      </c>
      <c r="D6" s="492"/>
      <c r="E6" s="516" t="s">
        <v>3170</v>
      </c>
      <c r="F6" s="317"/>
      <c r="G6" s="516" t="s">
        <v>3170</v>
      </c>
    </row>
    <row r="7" spans="1:7">
      <c r="A7" s="493"/>
      <c r="B7" s="493"/>
      <c r="C7" s="110"/>
      <c r="D7" s="493"/>
      <c r="E7" s="517"/>
      <c r="F7" s="111"/>
      <c r="G7" s="517"/>
    </row>
    <row r="8" spans="1:7" s="233" customFormat="1" ht="20.149999999999999" customHeight="1">
      <c r="A8" s="123">
        <v>1</v>
      </c>
      <c r="B8" s="157" t="s">
        <v>2814</v>
      </c>
      <c r="C8" s="157"/>
      <c r="D8" s="169" t="s">
        <v>2815</v>
      </c>
      <c r="E8" s="170">
        <v>16780</v>
      </c>
      <c r="F8" s="171">
        <v>44561</v>
      </c>
      <c r="G8" s="192">
        <v>0</v>
      </c>
    </row>
    <row r="9" spans="1:7" s="233" customFormat="1" ht="20.149999999999999" customHeight="1">
      <c r="A9" s="123">
        <v>2</v>
      </c>
      <c r="B9" s="120" t="s">
        <v>691</v>
      </c>
      <c r="C9" s="120"/>
      <c r="D9" s="121" t="s">
        <v>2816</v>
      </c>
      <c r="E9" s="167">
        <v>30182</v>
      </c>
      <c r="F9" s="171">
        <v>44561</v>
      </c>
      <c r="G9" s="192">
        <v>0</v>
      </c>
    </row>
    <row r="10" spans="1:7" s="233" customFormat="1" ht="20.149999999999999" customHeight="1">
      <c r="A10" s="123">
        <v>3</v>
      </c>
      <c r="B10" s="120" t="s">
        <v>2817</v>
      </c>
      <c r="C10" s="120"/>
      <c r="D10" s="121" t="s">
        <v>2818</v>
      </c>
      <c r="E10" s="167">
        <v>8800</v>
      </c>
      <c r="F10" s="171">
        <v>44561</v>
      </c>
      <c r="G10" s="192">
        <v>0</v>
      </c>
    </row>
    <row r="11" spans="1:7" s="233" customFormat="1" ht="25.75" customHeight="1">
      <c r="A11" s="123">
        <v>4</v>
      </c>
      <c r="B11" s="120" t="s">
        <v>692</v>
      </c>
      <c r="C11" s="120"/>
      <c r="D11" s="121" t="s">
        <v>2819</v>
      </c>
      <c r="E11" s="167">
        <v>16373</v>
      </c>
      <c r="F11" s="171">
        <v>44561</v>
      </c>
      <c r="G11" s="192">
        <v>0</v>
      </c>
    </row>
    <row r="12" spans="1:7" s="233" customFormat="1" ht="25.75" customHeight="1">
      <c r="A12" s="123">
        <v>5</v>
      </c>
      <c r="B12" s="120" t="s">
        <v>2820</v>
      </c>
      <c r="C12" s="120"/>
      <c r="D12" s="121" t="s">
        <v>2821</v>
      </c>
      <c r="E12" s="167">
        <v>25863</v>
      </c>
      <c r="F12" s="171">
        <v>44561</v>
      </c>
      <c r="G12" s="192">
        <v>0</v>
      </c>
    </row>
    <row r="13" spans="1:7" s="233" customFormat="1" ht="20.149999999999999" customHeight="1">
      <c r="A13" s="123"/>
      <c r="B13" s="120"/>
      <c r="C13" s="120"/>
      <c r="D13" s="168" t="s">
        <v>3</v>
      </c>
      <c r="E13" s="171">
        <f>SUM(E8:E12)</f>
        <v>97998</v>
      </c>
      <c r="F13" s="171">
        <f t="shared" ref="F13:G13" si="0">SUM(F8:F12)</f>
        <v>222805</v>
      </c>
      <c r="G13" s="171">
        <f t="shared" si="0"/>
        <v>0</v>
      </c>
    </row>
  </sheetData>
  <customSheetViews>
    <customSheetView guid="{0B6FAD62-43BD-4EC8-9980-3120FC41C2BF}" showGridLines="0" fitToPage="1" hiddenRows="1" hiddenColumns="1" topLeftCell="A2">
      <selection activeCell="G5" sqref="G5"/>
      <pageMargins left="0.7" right="0.7" top="0.75" bottom="0.75" header="0.3" footer="0.3"/>
      <pageSetup scale="83" fitToHeight="0" orientation="landscape" r:id="rId1"/>
    </customSheetView>
    <customSheetView guid="{57AB6574-63F2-40B5-BA02-4B403D8BA163}" showPageBreaks="1" showGridLines="0" fitToPage="1" printArea="1" hiddenRows="1" hiddenColumns="1" topLeftCell="A2">
      <selection activeCell="G5" sqref="G5"/>
      <pageMargins left="0.7" right="0.7" top="0.75" bottom="0.75" header="0.3" footer="0.3"/>
      <pageSetup scale="83" fitToHeight="0" orientation="landscape" r:id="rId2"/>
    </customSheetView>
  </customSheetViews>
  <mergeCells count="7">
    <mergeCell ref="A1:E1"/>
    <mergeCell ref="E6:E7"/>
    <mergeCell ref="G6:G7"/>
    <mergeCell ref="A4:G4"/>
    <mergeCell ref="D5:D7"/>
    <mergeCell ref="B5:B7"/>
    <mergeCell ref="A5:A7"/>
  </mergeCells>
  <pageMargins left="0.7" right="0.7" top="0.75" bottom="0.75" header="0.3" footer="0.3"/>
  <pageSetup scale="83" fitToHeight="0" orientation="landscape" r:id="rId3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25"/>
  <sheetViews>
    <sheetView showGridLines="0" zoomScaleNormal="100" workbookViewId="0">
      <selection activeCell="B14" sqref="B14"/>
    </sheetView>
  </sheetViews>
  <sheetFormatPr defaultColWidth="8.90625" defaultRowHeight="13"/>
  <cols>
    <col min="1" max="1" width="8.90625" style="385"/>
    <col min="2" max="2" width="47.54296875" style="385" customWidth="1"/>
    <col min="3" max="3" width="32.54296875" style="385" hidden="1" customWidth="1"/>
    <col min="4" max="4" width="36" style="385" customWidth="1"/>
    <col min="5" max="5" width="18.81640625" style="439" customWidth="1"/>
    <col min="6" max="6" width="10.1796875" style="385" hidden="1" customWidth="1"/>
    <col min="7" max="7" width="21.36328125" style="385" customWidth="1"/>
    <col min="8" max="16384" width="8.90625" style="385"/>
  </cols>
  <sheetData>
    <row r="1" spans="1:7">
      <c r="A1" s="388" t="s">
        <v>3118</v>
      </c>
    </row>
    <row r="2" spans="1:7">
      <c r="A2" s="388" t="s">
        <v>3161</v>
      </c>
    </row>
    <row r="3" spans="1:7" ht="29.4" customHeight="1">
      <c r="A3" s="494" t="s">
        <v>3177</v>
      </c>
      <c r="B3" s="495"/>
      <c r="C3" s="495"/>
      <c r="D3" s="495"/>
      <c r="E3" s="495"/>
      <c r="F3" s="495"/>
      <c r="G3" s="496"/>
    </row>
    <row r="4" spans="1:7" ht="39.65" customHeight="1">
      <c r="A4" s="491" t="s">
        <v>4</v>
      </c>
      <c r="B4" s="491" t="s">
        <v>9</v>
      </c>
      <c r="C4" s="176"/>
      <c r="D4" s="491" t="s">
        <v>2822</v>
      </c>
      <c r="E4" s="244" t="s">
        <v>3175</v>
      </c>
      <c r="F4" s="317" t="s">
        <v>7</v>
      </c>
      <c r="G4" s="109" t="s">
        <v>3186</v>
      </c>
    </row>
    <row r="5" spans="1:7" ht="10.25" customHeight="1">
      <c r="A5" s="492"/>
      <c r="B5" s="492"/>
      <c r="C5" s="209" t="s">
        <v>10</v>
      </c>
      <c r="D5" s="492"/>
      <c r="E5" s="516" t="s">
        <v>3170</v>
      </c>
      <c r="F5" s="317"/>
      <c r="G5" s="516" t="s">
        <v>3170</v>
      </c>
    </row>
    <row r="6" spans="1:7">
      <c r="A6" s="493"/>
      <c r="B6" s="493"/>
      <c r="C6" s="176"/>
      <c r="D6" s="493"/>
      <c r="E6" s="517"/>
      <c r="F6" s="326"/>
      <c r="G6" s="517"/>
    </row>
    <row r="7" spans="1:7" s="366" customFormat="1" ht="14.5" customHeight="1">
      <c r="A7" s="281">
        <v>1</v>
      </c>
      <c r="B7" s="416" t="s">
        <v>1084</v>
      </c>
      <c r="C7" s="169" t="s">
        <v>1085</v>
      </c>
      <c r="D7" s="169" t="s">
        <v>2823</v>
      </c>
      <c r="E7" s="170">
        <v>99.95</v>
      </c>
      <c r="F7" s="467">
        <v>44439</v>
      </c>
      <c r="G7" s="364">
        <v>0</v>
      </c>
    </row>
    <row r="8" spans="1:7" s="366" customFormat="1" ht="14.5" customHeight="1">
      <c r="A8" s="281">
        <v>2</v>
      </c>
      <c r="B8" s="169" t="s">
        <v>1084</v>
      </c>
      <c r="C8" s="327" t="s">
        <v>1086</v>
      </c>
      <c r="D8" s="327" t="s">
        <v>2824</v>
      </c>
      <c r="E8" s="188">
        <v>449.85</v>
      </c>
      <c r="F8" s="467">
        <v>44439</v>
      </c>
      <c r="G8" s="364">
        <v>0</v>
      </c>
    </row>
    <row r="9" spans="1:7" s="366" customFormat="1" ht="14.5" customHeight="1">
      <c r="A9" s="281">
        <v>3</v>
      </c>
      <c r="B9" s="169" t="s">
        <v>1084</v>
      </c>
      <c r="C9" s="327" t="s">
        <v>1087</v>
      </c>
      <c r="D9" s="327" t="s">
        <v>2825</v>
      </c>
      <c r="E9" s="188">
        <v>288.48</v>
      </c>
      <c r="F9" s="467">
        <v>44502</v>
      </c>
      <c r="G9" s="364">
        <v>0</v>
      </c>
    </row>
    <row r="10" spans="1:7" s="366" customFormat="1" ht="14.5" customHeight="1">
      <c r="A10" s="281">
        <v>4</v>
      </c>
      <c r="B10" s="169" t="s">
        <v>1088</v>
      </c>
      <c r="C10" s="327" t="s">
        <v>1089</v>
      </c>
      <c r="D10" s="327" t="s">
        <v>2826</v>
      </c>
      <c r="E10" s="188">
        <v>360</v>
      </c>
      <c r="F10" s="467">
        <v>44500</v>
      </c>
      <c r="G10" s="364">
        <v>0</v>
      </c>
    </row>
    <row r="11" spans="1:7" s="366" customFormat="1" ht="14.5" customHeight="1">
      <c r="A11" s="281">
        <v>5</v>
      </c>
      <c r="B11" s="169" t="s">
        <v>1088</v>
      </c>
      <c r="C11" s="327" t="s">
        <v>1090</v>
      </c>
      <c r="D11" s="327" t="s">
        <v>2826</v>
      </c>
      <c r="E11" s="188">
        <v>713.5</v>
      </c>
      <c r="F11" s="467">
        <v>44500</v>
      </c>
      <c r="G11" s="364">
        <v>0</v>
      </c>
    </row>
    <row r="12" spans="1:7" s="366" customFormat="1" ht="14.5" customHeight="1">
      <c r="A12" s="281">
        <v>6</v>
      </c>
      <c r="B12" s="169" t="s">
        <v>1088</v>
      </c>
      <c r="C12" s="327" t="s">
        <v>1091</v>
      </c>
      <c r="D12" s="327" t="s">
        <v>2826</v>
      </c>
      <c r="E12" s="188">
        <v>80</v>
      </c>
      <c r="F12" s="467">
        <v>44561</v>
      </c>
      <c r="G12" s="364">
        <v>0</v>
      </c>
    </row>
    <row r="13" spans="1:7" s="366" customFormat="1" ht="14.5" customHeight="1">
      <c r="A13" s="281">
        <v>7</v>
      </c>
      <c r="B13" s="169" t="s">
        <v>233</v>
      </c>
      <c r="C13" s="367" t="s">
        <v>1092</v>
      </c>
      <c r="D13" s="367" t="s">
        <v>2827</v>
      </c>
      <c r="E13" s="188">
        <v>40</v>
      </c>
      <c r="F13" s="467">
        <v>44561</v>
      </c>
      <c r="G13" s="364">
        <v>0</v>
      </c>
    </row>
    <row r="14" spans="1:7" s="366" customFormat="1">
      <c r="A14" s="281">
        <v>8</v>
      </c>
      <c r="B14" s="169" t="s">
        <v>233</v>
      </c>
      <c r="C14" s="281" t="s">
        <v>1093</v>
      </c>
      <c r="D14" s="281" t="s">
        <v>2828</v>
      </c>
      <c r="E14" s="364">
        <v>151.35</v>
      </c>
      <c r="F14" s="467">
        <v>44530</v>
      </c>
      <c r="G14" s="364">
        <v>0</v>
      </c>
    </row>
    <row r="15" spans="1:7" s="366" customFormat="1">
      <c r="A15" s="281">
        <v>9</v>
      </c>
      <c r="B15" s="169" t="s">
        <v>233</v>
      </c>
      <c r="C15" s="281" t="s">
        <v>1094</v>
      </c>
      <c r="D15" s="281" t="s">
        <v>2828</v>
      </c>
      <c r="E15" s="364">
        <v>476.04</v>
      </c>
      <c r="F15" s="467">
        <v>44530</v>
      </c>
      <c r="G15" s="364">
        <v>0</v>
      </c>
    </row>
    <row r="16" spans="1:7" s="366" customFormat="1">
      <c r="A16" s="281">
        <v>10</v>
      </c>
      <c r="B16" s="169" t="s">
        <v>233</v>
      </c>
      <c r="C16" s="367" t="s">
        <v>1095</v>
      </c>
      <c r="D16" s="367" t="s">
        <v>2828</v>
      </c>
      <c r="E16" s="364">
        <v>168.31</v>
      </c>
      <c r="F16" s="467">
        <v>44561</v>
      </c>
      <c r="G16" s="364">
        <v>0</v>
      </c>
    </row>
    <row r="17" spans="1:7" s="366" customFormat="1">
      <c r="A17" s="281">
        <v>11</v>
      </c>
      <c r="B17" s="281" t="s">
        <v>1096</v>
      </c>
      <c r="C17" s="281" t="s">
        <v>1097</v>
      </c>
      <c r="D17" s="281" t="s">
        <v>2829</v>
      </c>
      <c r="E17" s="364">
        <v>3360</v>
      </c>
      <c r="F17" s="467">
        <v>44561</v>
      </c>
      <c r="G17" s="364">
        <v>0</v>
      </c>
    </row>
    <row r="18" spans="1:7" s="366" customFormat="1">
      <c r="A18" s="281">
        <v>12</v>
      </c>
      <c r="B18" s="281" t="s">
        <v>1098</v>
      </c>
      <c r="C18" s="281" t="s">
        <v>1099</v>
      </c>
      <c r="D18" s="281" t="s">
        <v>2830</v>
      </c>
      <c r="E18" s="364">
        <v>88.42</v>
      </c>
      <c r="F18" s="467">
        <v>44561</v>
      </c>
      <c r="G18" s="364">
        <v>0</v>
      </c>
    </row>
    <row r="19" spans="1:7" s="366" customFormat="1">
      <c r="A19" s="281">
        <v>13</v>
      </c>
      <c r="B19" s="281" t="s">
        <v>1098</v>
      </c>
      <c r="C19" s="281" t="s">
        <v>1100</v>
      </c>
      <c r="D19" s="281" t="s">
        <v>2830</v>
      </c>
      <c r="E19" s="364">
        <v>2244.3000000000002</v>
      </c>
      <c r="F19" s="467">
        <v>44561</v>
      </c>
      <c r="G19" s="364">
        <v>0</v>
      </c>
    </row>
    <row r="20" spans="1:7" s="366" customFormat="1">
      <c r="A20" s="281">
        <v>14</v>
      </c>
      <c r="B20" s="281" t="s">
        <v>1101</v>
      </c>
      <c r="C20" s="281" t="s">
        <v>1102</v>
      </c>
      <c r="D20" s="281" t="s">
        <v>2831</v>
      </c>
      <c r="E20" s="364">
        <v>291.95</v>
      </c>
      <c r="F20" s="467">
        <v>44561</v>
      </c>
      <c r="G20" s="364">
        <v>0</v>
      </c>
    </row>
    <row r="21" spans="1:7" s="366" customFormat="1">
      <c r="A21" s="281">
        <v>15</v>
      </c>
      <c r="B21" s="281" t="s">
        <v>1103</v>
      </c>
      <c r="C21" s="281" t="s">
        <v>1104</v>
      </c>
      <c r="D21" s="281" t="s">
        <v>2832</v>
      </c>
      <c r="E21" s="364">
        <v>3833.99</v>
      </c>
      <c r="F21" s="467">
        <v>44561</v>
      </c>
      <c r="G21" s="364">
        <v>0</v>
      </c>
    </row>
    <row r="22" spans="1:7" s="366" customFormat="1">
      <c r="A22" s="281">
        <v>16</v>
      </c>
      <c r="B22" s="281" t="s">
        <v>1105</v>
      </c>
      <c r="C22" s="281" t="s">
        <v>1106</v>
      </c>
      <c r="D22" s="281" t="s">
        <v>2833</v>
      </c>
      <c r="E22" s="364">
        <v>250</v>
      </c>
      <c r="F22" s="467">
        <v>44561</v>
      </c>
      <c r="G22" s="364">
        <v>0</v>
      </c>
    </row>
    <row r="23" spans="1:7" s="366" customFormat="1">
      <c r="A23" s="281">
        <v>17</v>
      </c>
      <c r="B23" s="281" t="s">
        <v>1107</v>
      </c>
      <c r="C23" s="281" t="s">
        <v>1108</v>
      </c>
      <c r="D23" s="281" t="s">
        <v>2834</v>
      </c>
      <c r="E23" s="364">
        <v>48456.36</v>
      </c>
      <c r="F23" s="467">
        <v>44561</v>
      </c>
      <c r="G23" s="364">
        <v>0</v>
      </c>
    </row>
    <row r="24" spans="1:7" s="366" customFormat="1">
      <c r="A24" s="281">
        <v>18</v>
      </c>
      <c r="B24" s="281" t="s">
        <v>42</v>
      </c>
      <c r="C24" s="281" t="s">
        <v>1109</v>
      </c>
      <c r="D24" s="281" t="s">
        <v>2835</v>
      </c>
      <c r="E24" s="364">
        <v>261.81</v>
      </c>
      <c r="F24" s="467">
        <v>44500</v>
      </c>
      <c r="G24" s="364">
        <v>0</v>
      </c>
    </row>
    <row r="25" spans="1:7" s="366" customFormat="1">
      <c r="A25" s="281">
        <v>19</v>
      </c>
      <c r="B25" s="281" t="s">
        <v>42</v>
      </c>
      <c r="C25" s="281" t="s">
        <v>1110</v>
      </c>
      <c r="D25" s="281" t="s">
        <v>2836</v>
      </c>
      <c r="E25" s="364">
        <v>3465.32</v>
      </c>
      <c r="F25" s="467">
        <v>44439</v>
      </c>
      <c r="G25" s="364">
        <v>0</v>
      </c>
    </row>
    <row r="26" spans="1:7" s="366" customFormat="1">
      <c r="A26" s="281">
        <v>20</v>
      </c>
      <c r="B26" s="281" t="s">
        <v>42</v>
      </c>
      <c r="C26" s="281" t="s">
        <v>1111</v>
      </c>
      <c r="D26" s="281" t="s">
        <v>2835</v>
      </c>
      <c r="E26" s="364">
        <v>993.4</v>
      </c>
      <c r="F26" s="467">
        <v>44500</v>
      </c>
      <c r="G26" s="364">
        <v>0</v>
      </c>
    </row>
    <row r="27" spans="1:7" s="366" customFormat="1">
      <c r="A27" s="281">
        <v>21</v>
      </c>
      <c r="B27" s="281" t="s">
        <v>42</v>
      </c>
      <c r="C27" s="281" t="s">
        <v>1112</v>
      </c>
      <c r="D27" s="281" t="s">
        <v>2835</v>
      </c>
      <c r="E27" s="364">
        <v>235.2</v>
      </c>
      <c r="F27" s="467">
        <v>44500</v>
      </c>
      <c r="G27" s="364">
        <v>0</v>
      </c>
    </row>
    <row r="28" spans="1:7" s="366" customFormat="1">
      <c r="A28" s="281">
        <v>22</v>
      </c>
      <c r="B28" s="281" t="s">
        <v>42</v>
      </c>
      <c r="C28" s="281" t="s">
        <v>1113</v>
      </c>
      <c r="D28" s="281" t="s">
        <v>2835</v>
      </c>
      <c r="E28" s="364">
        <v>793.76</v>
      </c>
      <c r="F28" s="467">
        <v>44500</v>
      </c>
      <c r="G28" s="364">
        <v>0</v>
      </c>
    </row>
    <row r="29" spans="1:7" s="366" customFormat="1">
      <c r="A29" s="281">
        <v>23</v>
      </c>
      <c r="B29" s="281" t="s">
        <v>42</v>
      </c>
      <c r="C29" s="281" t="s">
        <v>1114</v>
      </c>
      <c r="D29" s="281" t="s">
        <v>2835</v>
      </c>
      <c r="E29" s="364">
        <v>1320.88</v>
      </c>
      <c r="F29" s="467">
        <v>44500</v>
      </c>
      <c r="G29" s="364">
        <v>0</v>
      </c>
    </row>
    <row r="30" spans="1:7" s="366" customFormat="1">
      <c r="A30" s="281">
        <v>24</v>
      </c>
      <c r="B30" s="281" t="s">
        <v>42</v>
      </c>
      <c r="C30" s="281" t="s">
        <v>1115</v>
      </c>
      <c r="D30" s="281" t="s">
        <v>2835</v>
      </c>
      <c r="E30" s="364">
        <v>1028.43</v>
      </c>
      <c r="F30" s="467">
        <v>44561</v>
      </c>
      <c r="G30" s="364">
        <v>0</v>
      </c>
    </row>
    <row r="31" spans="1:7" s="366" customFormat="1">
      <c r="A31" s="281">
        <v>31</v>
      </c>
      <c r="B31" s="281" t="s">
        <v>1116</v>
      </c>
      <c r="C31" s="281" t="s">
        <v>1117</v>
      </c>
      <c r="D31" s="281" t="s">
        <v>2837</v>
      </c>
      <c r="E31" s="364">
        <v>1540</v>
      </c>
      <c r="F31" s="467">
        <v>44561</v>
      </c>
      <c r="G31" s="364">
        <v>0</v>
      </c>
    </row>
    <row r="32" spans="1:7" s="366" customFormat="1">
      <c r="A32" s="281">
        <v>32</v>
      </c>
      <c r="B32" s="281" t="s">
        <v>1118</v>
      </c>
      <c r="C32" s="281" t="s">
        <v>1119</v>
      </c>
      <c r="D32" s="281" t="s">
        <v>2838</v>
      </c>
      <c r="E32" s="364">
        <v>2268</v>
      </c>
      <c r="F32" s="467">
        <v>44561</v>
      </c>
      <c r="G32" s="364">
        <v>0</v>
      </c>
    </row>
    <row r="33" spans="1:7" s="366" customFormat="1">
      <c r="A33" s="281">
        <v>34</v>
      </c>
      <c r="B33" s="281" t="s">
        <v>1120</v>
      </c>
      <c r="C33" s="281" t="s">
        <v>1121</v>
      </c>
      <c r="D33" s="281" t="s">
        <v>2839</v>
      </c>
      <c r="E33" s="364">
        <v>42</v>
      </c>
      <c r="F33" s="467">
        <v>44500</v>
      </c>
      <c r="G33" s="364">
        <v>0</v>
      </c>
    </row>
    <row r="34" spans="1:7" s="366" customFormat="1">
      <c r="A34" s="281">
        <v>35</v>
      </c>
      <c r="B34" s="281" t="s">
        <v>1120</v>
      </c>
      <c r="C34" s="281" t="s">
        <v>1122</v>
      </c>
      <c r="D34" s="281" t="s">
        <v>2839</v>
      </c>
      <c r="E34" s="364">
        <v>123.38</v>
      </c>
      <c r="F34" s="467">
        <v>44500</v>
      </c>
      <c r="G34" s="364">
        <v>0</v>
      </c>
    </row>
    <row r="35" spans="1:7" s="366" customFormat="1">
      <c r="A35" s="281">
        <v>36</v>
      </c>
      <c r="B35" s="281" t="s">
        <v>1120</v>
      </c>
      <c r="C35" s="281" t="s">
        <v>1123</v>
      </c>
      <c r="D35" s="281" t="s">
        <v>2839</v>
      </c>
      <c r="E35" s="364">
        <v>48.72</v>
      </c>
      <c r="F35" s="467">
        <v>44500</v>
      </c>
      <c r="G35" s="364">
        <v>0</v>
      </c>
    </row>
    <row r="36" spans="1:7" s="366" customFormat="1">
      <c r="A36" s="281">
        <v>37</v>
      </c>
      <c r="B36" s="281" t="s">
        <v>1120</v>
      </c>
      <c r="C36" s="281" t="s">
        <v>1124</v>
      </c>
      <c r="D36" s="281" t="s">
        <v>2839</v>
      </c>
      <c r="E36" s="364">
        <v>49.56</v>
      </c>
      <c r="F36" s="467">
        <v>44500</v>
      </c>
      <c r="G36" s="364">
        <v>0</v>
      </c>
    </row>
    <row r="37" spans="1:7" s="366" customFormat="1">
      <c r="A37" s="281">
        <v>38</v>
      </c>
      <c r="B37" s="281" t="s">
        <v>1120</v>
      </c>
      <c r="C37" s="281" t="s">
        <v>1125</v>
      </c>
      <c r="D37" s="281" t="s">
        <v>2839</v>
      </c>
      <c r="E37" s="364">
        <v>117.03</v>
      </c>
      <c r="F37" s="467">
        <v>44500</v>
      </c>
      <c r="G37" s="364">
        <v>0</v>
      </c>
    </row>
    <row r="38" spans="1:7" s="366" customFormat="1">
      <c r="A38" s="281">
        <v>39</v>
      </c>
      <c r="B38" s="281" t="s">
        <v>1120</v>
      </c>
      <c r="C38" s="281" t="s">
        <v>1126</v>
      </c>
      <c r="D38" s="281" t="s">
        <v>2839</v>
      </c>
      <c r="E38" s="364">
        <v>3968.54</v>
      </c>
      <c r="F38" s="467">
        <v>44500</v>
      </c>
      <c r="G38" s="364">
        <v>0</v>
      </c>
    </row>
    <row r="39" spans="1:7" s="366" customFormat="1">
      <c r="A39" s="281">
        <v>40</v>
      </c>
      <c r="B39" s="281" t="s">
        <v>1120</v>
      </c>
      <c r="C39" s="281" t="s">
        <v>1127</v>
      </c>
      <c r="D39" s="281" t="s">
        <v>2839</v>
      </c>
      <c r="E39" s="364">
        <v>45012.18</v>
      </c>
      <c r="F39" s="467">
        <v>44500</v>
      </c>
      <c r="G39" s="364">
        <v>0</v>
      </c>
    </row>
    <row r="40" spans="1:7" s="366" customFormat="1">
      <c r="A40" s="281">
        <v>41</v>
      </c>
      <c r="B40" s="281" t="s">
        <v>1120</v>
      </c>
      <c r="C40" s="281" t="s">
        <v>1128</v>
      </c>
      <c r="D40" s="281" t="s">
        <v>2839</v>
      </c>
      <c r="E40" s="364">
        <v>41.62</v>
      </c>
      <c r="F40" s="467">
        <v>44500</v>
      </c>
      <c r="G40" s="364">
        <v>0</v>
      </c>
    </row>
    <row r="41" spans="1:7" s="366" customFormat="1">
      <c r="A41" s="281">
        <v>42</v>
      </c>
      <c r="B41" s="281" t="s">
        <v>1120</v>
      </c>
      <c r="C41" s="281" t="s">
        <v>1129</v>
      </c>
      <c r="D41" s="281" t="s">
        <v>2839</v>
      </c>
      <c r="E41" s="364">
        <v>238.74</v>
      </c>
      <c r="F41" s="467">
        <v>44500</v>
      </c>
      <c r="G41" s="364">
        <v>0</v>
      </c>
    </row>
    <row r="42" spans="1:7" s="366" customFormat="1">
      <c r="A42" s="281">
        <v>43</v>
      </c>
      <c r="B42" s="281" t="s">
        <v>1120</v>
      </c>
      <c r="C42" s="281" t="s">
        <v>1130</v>
      </c>
      <c r="D42" s="281" t="s">
        <v>2839</v>
      </c>
      <c r="E42" s="364">
        <v>4638.3599999999997</v>
      </c>
      <c r="F42" s="467">
        <v>44500</v>
      </c>
      <c r="G42" s="364">
        <v>0</v>
      </c>
    </row>
    <row r="43" spans="1:7" s="366" customFormat="1">
      <c r="A43" s="281">
        <v>44</v>
      </c>
      <c r="B43" s="281" t="s">
        <v>1120</v>
      </c>
      <c r="C43" s="281" t="s">
        <v>1131</v>
      </c>
      <c r="D43" s="281" t="s">
        <v>2839</v>
      </c>
      <c r="E43" s="364">
        <v>1435.84</v>
      </c>
      <c r="F43" s="467">
        <v>44500</v>
      </c>
      <c r="G43" s="364">
        <v>0</v>
      </c>
    </row>
    <row r="44" spans="1:7" s="366" customFormat="1">
      <c r="A44" s="281">
        <v>45</v>
      </c>
      <c r="B44" s="281" t="s">
        <v>1120</v>
      </c>
      <c r="C44" s="281" t="s">
        <v>1132</v>
      </c>
      <c r="D44" s="281" t="s">
        <v>2839</v>
      </c>
      <c r="E44" s="364">
        <v>305.76</v>
      </c>
      <c r="F44" s="467">
        <v>44500</v>
      </c>
      <c r="G44" s="364">
        <v>0</v>
      </c>
    </row>
    <row r="45" spans="1:7" s="366" customFormat="1">
      <c r="A45" s="281">
        <v>46</v>
      </c>
      <c r="B45" s="281" t="s">
        <v>1120</v>
      </c>
      <c r="C45" s="281" t="s">
        <v>1133</v>
      </c>
      <c r="D45" s="281" t="s">
        <v>2839</v>
      </c>
      <c r="E45" s="364">
        <v>817.6</v>
      </c>
      <c r="F45" s="467">
        <v>44500</v>
      </c>
      <c r="G45" s="364">
        <v>0</v>
      </c>
    </row>
    <row r="46" spans="1:7" s="366" customFormat="1">
      <c r="A46" s="281">
        <v>47</v>
      </c>
      <c r="B46" s="281" t="s">
        <v>1120</v>
      </c>
      <c r="C46" s="281" t="s">
        <v>1134</v>
      </c>
      <c r="D46" s="281" t="s">
        <v>2839</v>
      </c>
      <c r="E46" s="364">
        <v>191.52</v>
      </c>
      <c r="F46" s="467">
        <v>44500</v>
      </c>
      <c r="G46" s="364">
        <v>0</v>
      </c>
    </row>
    <row r="47" spans="1:7" s="366" customFormat="1">
      <c r="A47" s="281">
        <v>48</v>
      </c>
      <c r="B47" s="281" t="s">
        <v>1120</v>
      </c>
      <c r="C47" s="281" t="s">
        <v>1135</v>
      </c>
      <c r="D47" s="281" t="s">
        <v>2839</v>
      </c>
      <c r="E47" s="364">
        <v>42</v>
      </c>
      <c r="F47" s="467">
        <v>44530</v>
      </c>
      <c r="G47" s="364">
        <v>0</v>
      </c>
    </row>
    <row r="48" spans="1:7" s="366" customFormat="1">
      <c r="A48" s="281">
        <v>49</v>
      </c>
      <c r="B48" s="281" t="s">
        <v>1120</v>
      </c>
      <c r="C48" s="281" t="s">
        <v>1136</v>
      </c>
      <c r="D48" s="281" t="s">
        <v>2839</v>
      </c>
      <c r="E48" s="364">
        <v>123.38</v>
      </c>
      <c r="F48" s="467">
        <v>44530</v>
      </c>
      <c r="G48" s="364">
        <v>0</v>
      </c>
    </row>
    <row r="49" spans="1:7" s="366" customFormat="1">
      <c r="A49" s="281">
        <v>50</v>
      </c>
      <c r="B49" s="281" t="s">
        <v>1120</v>
      </c>
      <c r="C49" s="281" t="s">
        <v>1137</v>
      </c>
      <c r="D49" s="281" t="s">
        <v>2839</v>
      </c>
      <c r="E49" s="364">
        <v>48.72</v>
      </c>
      <c r="F49" s="467">
        <v>44530</v>
      </c>
      <c r="G49" s="364">
        <v>0</v>
      </c>
    </row>
    <row r="50" spans="1:7" s="366" customFormat="1">
      <c r="A50" s="281">
        <v>51</v>
      </c>
      <c r="B50" s="281" t="s">
        <v>1120</v>
      </c>
      <c r="C50" s="281" t="s">
        <v>1138</v>
      </c>
      <c r="D50" s="281" t="s">
        <v>2839</v>
      </c>
      <c r="E50" s="364">
        <v>49.56</v>
      </c>
      <c r="F50" s="467">
        <v>44530</v>
      </c>
      <c r="G50" s="364">
        <v>0</v>
      </c>
    </row>
    <row r="51" spans="1:7" s="366" customFormat="1">
      <c r="A51" s="281">
        <v>52</v>
      </c>
      <c r="B51" s="281" t="s">
        <v>1120</v>
      </c>
      <c r="C51" s="281" t="s">
        <v>1139</v>
      </c>
      <c r="D51" s="281" t="s">
        <v>2839</v>
      </c>
      <c r="E51" s="364">
        <v>117.03</v>
      </c>
      <c r="F51" s="467">
        <v>44530</v>
      </c>
      <c r="G51" s="364">
        <v>0</v>
      </c>
    </row>
    <row r="52" spans="1:7" s="366" customFormat="1">
      <c r="A52" s="281">
        <v>53</v>
      </c>
      <c r="B52" s="281" t="s">
        <v>1120</v>
      </c>
      <c r="C52" s="281" t="s">
        <v>1140</v>
      </c>
      <c r="D52" s="281" t="s">
        <v>2839</v>
      </c>
      <c r="E52" s="364">
        <v>3968.54</v>
      </c>
      <c r="F52" s="467">
        <v>44530</v>
      </c>
      <c r="G52" s="364">
        <v>0</v>
      </c>
    </row>
    <row r="53" spans="1:7" s="366" customFormat="1">
      <c r="A53" s="281">
        <v>54</v>
      </c>
      <c r="B53" s="281" t="s">
        <v>1120</v>
      </c>
      <c r="C53" s="281" t="s">
        <v>1141</v>
      </c>
      <c r="D53" s="281" t="s">
        <v>2839</v>
      </c>
      <c r="E53" s="364">
        <v>46116.94</v>
      </c>
      <c r="F53" s="467">
        <v>44530</v>
      </c>
      <c r="G53" s="364">
        <v>0</v>
      </c>
    </row>
    <row r="54" spans="1:7" s="366" customFormat="1">
      <c r="A54" s="281">
        <v>55</v>
      </c>
      <c r="B54" s="281" t="s">
        <v>1120</v>
      </c>
      <c r="C54" s="281" t="s">
        <v>1142</v>
      </c>
      <c r="D54" s="281" t="s">
        <v>2839</v>
      </c>
      <c r="E54" s="364">
        <v>41.62</v>
      </c>
      <c r="F54" s="467">
        <v>44530</v>
      </c>
      <c r="G54" s="364">
        <v>0</v>
      </c>
    </row>
    <row r="55" spans="1:7" s="366" customFormat="1">
      <c r="A55" s="281">
        <v>56</v>
      </c>
      <c r="B55" s="281" t="s">
        <v>1120</v>
      </c>
      <c r="C55" s="281" t="s">
        <v>1143</v>
      </c>
      <c r="D55" s="281" t="s">
        <v>2839</v>
      </c>
      <c r="E55" s="364">
        <v>238.74</v>
      </c>
      <c r="F55" s="467">
        <v>44530</v>
      </c>
      <c r="G55" s="364">
        <v>0</v>
      </c>
    </row>
    <row r="56" spans="1:7" s="366" customFormat="1">
      <c r="A56" s="281">
        <v>57</v>
      </c>
      <c r="B56" s="281" t="s">
        <v>1120</v>
      </c>
      <c r="C56" s="281" t="s">
        <v>1144</v>
      </c>
      <c r="D56" s="281" t="s">
        <v>2839</v>
      </c>
      <c r="E56" s="364">
        <v>5036.76</v>
      </c>
      <c r="F56" s="467">
        <v>44530</v>
      </c>
      <c r="G56" s="364">
        <v>0</v>
      </c>
    </row>
    <row r="57" spans="1:7" s="366" customFormat="1">
      <c r="A57" s="281">
        <v>58</v>
      </c>
      <c r="B57" s="281" t="s">
        <v>1120</v>
      </c>
      <c r="C57" s="281" t="s">
        <v>1145</v>
      </c>
      <c r="D57" s="281" t="s">
        <v>2839</v>
      </c>
      <c r="E57" s="364">
        <v>305.76</v>
      </c>
      <c r="F57" s="467">
        <v>44530</v>
      </c>
      <c r="G57" s="364">
        <v>0</v>
      </c>
    </row>
    <row r="58" spans="1:7" s="366" customFormat="1">
      <c r="A58" s="281">
        <v>59</v>
      </c>
      <c r="B58" s="281" t="s">
        <v>1120</v>
      </c>
      <c r="C58" s="281" t="s">
        <v>1146</v>
      </c>
      <c r="D58" s="281" t="s">
        <v>2839</v>
      </c>
      <c r="E58" s="364">
        <v>817.6</v>
      </c>
      <c r="F58" s="467">
        <v>44530</v>
      </c>
      <c r="G58" s="364">
        <v>0</v>
      </c>
    </row>
    <row r="59" spans="1:7" s="366" customFormat="1">
      <c r="A59" s="281">
        <v>60</v>
      </c>
      <c r="B59" s="281" t="s">
        <v>1120</v>
      </c>
      <c r="C59" s="281" t="s">
        <v>1147</v>
      </c>
      <c r="D59" s="281" t="s">
        <v>2839</v>
      </c>
      <c r="E59" s="364">
        <v>1435.84</v>
      </c>
      <c r="F59" s="467">
        <v>44530</v>
      </c>
      <c r="G59" s="364">
        <v>0</v>
      </c>
    </row>
    <row r="60" spans="1:7" s="366" customFormat="1">
      <c r="A60" s="281">
        <v>61</v>
      </c>
      <c r="B60" s="281" t="s">
        <v>1120</v>
      </c>
      <c r="C60" s="281" t="s">
        <v>1148</v>
      </c>
      <c r="D60" s="281" t="s">
        <v>2839</v>
      </c>
      <c r="E60" s="364">
        <v>191.52</v>
      </c>
      <c r="F60" s="467">
        <v>44530</v>
      </c>
      <c r="G60" s="364">
        <v>0</v>
      </c>
    </row>
    <row r="61" spans="1:7" s="366" customFormat="1">
      <c r="A61" s="281">
        <v>62</v>
      </c>
      <c r="B61" s="281" t="s">
        <v>1120</v>
      </c>
      <c r="C61" s="281" t="s">
        <v>1149</v>
      </c>
      <c r="D61" s="281" t="s">
        <v>2839</v>
      </c>
      <c r="E61" s="364">
        <v>42</v>
      </c>
      <c r="F61" s="467">
        <v>44561</v>
      </c>
      <c r="G61" s="364">
        <v>0</v>
      </c>
    </row>
    <row r="62" spans="1:7" s="366" customFormat="1">
      <c r="A62" s="281">
        <v>63</v>
      </c>
      <c r="B62" s="281" t="s">
        <v>1120</v>
      </c>
      <c r="C62" s="281" t="s">
        <v>1150</v>
      </c>
      <c r="D62" s="281" t="s">
        <v>2839</v>
      </c>
      <c r="E62" s="364">
        <v>123.38</v>
      </c>
      <c r="F62" s="467">
        <v>44561</v>
      </c>
      <c r="G62" s="364">
        <v>0</v>
      </c>
    </row>
    <row r="63" spans="1:7" s="366" customFormat="1">
      <c r="A63" s="281">
        <v>64</v>
      </c>
      <c r="B63" s="281" t="s">
        <v>1120</v>
      </c>
      <c r="C63" s="281" t="s">
        <v>1151</v>
      </c>
      <c r="D63" s="281" t="s">
        <v>2839</v>
      </c>
      <c r="E63" s="364">
        <v>48.72</v>
      </c>
      <c r="F63" s="467">
        <v>44561</v>
      </c>
      <c r="G63" s="364">
        <v>0</v>
      </c>
    </row>
    <row r="64" spans="1:7" s="366" customFormat="1">
      <c r="A64" s="281">
        <v>65</v>
      </c>
      <c r="B64" s="281" t="s">
        <v>1120</v>
      </c>
      <c r="C64" s="281" t="s">
        <v>1152</v>
      </c>
      <c r="D64" s="281" t="s">
        <v>2839</v>
      </c>
      <c r="E64" s="364">
        <v>49.56</v>
      </c>
      <c r="F64" s="467">
        <v>44561</v>
      </c>
      <c r="G64" s="364">
        <v>0</v>
      </c>
    </row>
    <row r="65" spans="1:7" s="366" customFormat="1">
      <c r="A65" s="281">
        <v>66</v>
      </c>
      <c r="B65" s="281" t="s">
        <v>1120</v>
      </c>
      <c r="C65" s="281" t="s">
        <v>1153</v>
      </c>
      <c r="D65" s="281" t="s">
        <v>2839</v>
      </c>
      <c r="E65" s="364">
        <v>117.03</v>
      </c>
      <c r="F65" s="467">
        <v>44561</v>
      </c>
      <c r="G65" s="364">
        <v>0</v>
      </c>
    </row>
    <row r="66" spans="1:7" s="366" customFormat="1">
      <c r="A66" s="281">
        <v>67</v>
      </c>
      <c r="B66" s="281" t="s">
        <v>1120</v>
      </c>
      <c r="C66" s="281" t="s">
        <v>1154</v>
      </c>
      <c r="D66" s="281" t="s">
        <v>2839</v>
      </c>
      <c r="E66" s="364">
        <v>38618.57</v>
      </c>
      <c r="F66" s="467">
        <v>44561</v>
      </c>
      <c r="G66" s="364">
        <v>0</v>
      </c>
    </row>
    <row r="67" spans="1:7" s="366" customFormat="1">
      <c r="A67" s="281">
        <v>68</v>
      </c>
      <c r="B67" s="281" t="s">
        <v>1120</v>
      </c>
      <c r="C67" s="281" t="s">
        <v>1155</v>
      </c>
      <c r="D67" s="281" t="s">
        <v>2839</v>
      </c>
      <c r="E67" s="364">
        <v>41.62</v>
      </c>
      <c r="F67" s="467">
        <v>44561</v>
      </c>
      <c r="G67" s="364">
        <v>0</v>
      </c>
    </row>
    <row r="68" spans="1:7" s="366" customFormat="1">
      <c r="A68" s="281">
        <v>69</v>
      </c>
      <c r="B68" s="281" t="s">
        <v>1120</v>
      </c>
      <c r="C68" s="281" t="s">
        <v>1156</v>
      </c>
      <c r="D68" s="281" t="s">
        <v>2839</v>
      </c>
      <c r="E68" s="364">
        <v>238.74</v>
      </c>
      <c r="F68" s="467">
        <v>44561</v>
      </c>
      <c r="G68" s="364">
        <v>0</v>
      </c>
    </row>
    <row r="69" spans="1:7" s="366" customFormat="1">
      <c r="A69" s="281">
        <v>70</v>
      </c>
      <c r="B69" s="281" t="s">
        <v>1120</v>
      </c>
      <c r="C69" s="281" t="s">
        <v>1157</v>
      </c>
      <c r="D69" s="281" t="s">
        <v>2839</v>
      </c>
      <c r="E69" s="364">
        <v>5527.54</v>
      </c>
      <c r="F69" s="467">
        <v>44561</v>
      </c>
      <c r="G69" s="364">
        <v>0</v>
      </c>
    </row>
    <row r="70" spans="1:7" s="366" customFormat="1">
      <c r="A70" s="281">
        <v>71</v>
      </c>
      <c r="B70" s="281" t="s">
        <v>1120</v>
      </c>
      <c r="C70" s="281" t="s">
        <v>1158</v>
      </c>
      <c r="D70" s="281" t="s">
        <v>2839</v>
      </c>
      <c r="E70" s="364">
        <v>305.76</v>
      </c>
      <c r="F70" s="467">
        <v>44561</v>
      </c>
      <c r="G70" s="364">
        <v>0</v>
      </c>
    </row>
    <row r="71" spans="1:7" s="366" customFormat="1">
      <c r="A71" s="281">
        <v>72</v>
      </c>
      <c r="B71" s="281" t="s">
        <v>1120</v>
      </c>
      <c r="C71" s="281" t="s">
        <v>1159</v>
      </c>
      <c r="D71" s="281" t="s">
        <v>2839</v>
      </c>
      <c r="E71" s="364">
        <v>817.6</v>
      </c>
      <c r="F71" s="467">
        <v>44561</v>
      </c>
      <c r="G71" s="364">
        <v>0</v>
      </c>
    </row>
    <row r="72" spans="1:7" s="366" customFormat="1">
      <c r="A72" s="281">
        <v>73</v>
      </c>
      <c r="B72" s="281" t="s">
        <v>1120</v>
      </c>
      <c r="C72" s="281" t="s">
        <v>1160</v>
      </c>
      <c r="D72" s="281" t="s">
        <v>2839</v>
      </c>
      <c r="E72" s="364">
        <v>1435.84</v>
      </c>
      <c r="F72" s="467">
        <v>44561</v>
      </c>
      <c r="G72" s="364">
        <v>0</v>
      </c>
    </row>
    <row r="73" spans="1:7" s="366" customFormat="1">
      <c r="A73" s="281">
        <v>74</v>
      </c>
      <c r="B73" s="281" t="s">
        <v>1120</v>
      </c>
      <c r="C73" s="281" t="s">
        <v>1161</v>
      </c>
      <c r="D73" s="281" t="s">
        <v>2839</v>
      </c>
      <c r="E73" s="364">
        <v>191.52</v>
      </c>
      <c r="F73" s="467">
        <v>44561</v>
      </c>
      <c r="G73" s="364">
        <v>0</v>
      </c>
    </row>
    <row r="74" spans="1:7" s="366" customFormat="1">
      <c r="A74" s="281">
        <v>75</v>
      </c>
      <c r="B74" s="281" t="s">
        <v>1120</v>
      </c>
      <c r="C74" s="281" t="s">
        <v>1162</v>
      </c>
      <c r="D74" s="281" t="s">
        <v>2839</v>
      </c>
      <c r="E74" s="364">
        <v>3968.54</v>
      </c>
      <c r="F74" s="467">
        <v>44561</v>
      </c>
      <c r="G74" s="364">
        <v>0</v>
      </c>
    </row>
    <row r="75" spans="1:7" s="366" customFormat="1">
      <c r="A75" s="281">
        <v>76</v>
      </c>
      <c r="B75" s="281" t="s">
        <v>1163</v>
      </c>
      <c r="C75" s="281" t="s">
        <v>1164</v>
      </c>
      <c r="D75" s="281" t="s">
        <v>2840</v>
      </c>
      <c r="E75" s="364">
        <v>112</v>
      </c>
      <c r="F75" s="467">
        <v>44530</v>
      </c>
      <c r="G75" s="364">
        <v>0</v>
      </c>
    </row>
    <row r="76" spans="1:7" s="366" customFormat="1">
      <c r="A76" s="281">
        <v>77</v>
      </c>
      <c r="B76" s="281" t="s">
        <v>1165</v>
      </c>
      <c r="C76" s="281" t="s">
        <v>1166</v>
      </c>
      <c r="D76" s="281" t="s">
        <v>2841</v>
      </c>
      <c r="E76" s="364">
        <v>5441.53</v>
      </c>
      <c r="F76" s="467">
        <v>44561</v>
      </c>
      <c r="G76" s="364">
        <v>0</v>
      </c>
    </row>
    <row r="77" spans="1:7" s="366" customFormat="1">
      <c r="A77" s="281">
        <v>78</v>
      </c>
      <c r="B77" s="281" t="s">
        <v>1165</v>
      </c>
      <c r="C77" s="281" t="s">
        <v>1167</v>
      </c>
      <c r="D77" s="281" t="s">
        <v>2841</v>
      </c>
      <c r="E77" s="364">
        <v>5581.62</v>
      </c>
      <c r="F77" s="467">
        <v>44561</v>
      </c>
      <c r="G77" s="364">
        <v>0</v>
      </c>
    </row>
    <row r="78" spans="1:7" s="366" customFormat="1">
      <c r="A78" s="281">
        <v>79</v>
      </c>
      <c r="B78" s="281" t="s">
        <v>1165</v>
      </c>
      <c r="C78" s="281" t="s">
        <v>1168</v>
      </c>
      <c r="D78" s="281" t="s">
        <v>2841</v>
      </c>
      <c r="E78" s="364">
        <v>442.56</v>
      </c>
      <c r="F78" s="467">
        <v>44561</v>
      </c>
      <c r="G78" s="364">
        <v>0</v>
      </c>
    </row>
    <row r="79" spans="1:7" s="366" customFormat="1">
      <c r="A79" s="281">
        <v>80</v>
      </c>
      <c r="B79" s="281" t="s">
        <v>1165</v>
      </c>
      <c r="C79" s="281" t="s">
        <v>1169</v>
      </c>
      <c r="D79" s="281" t="s">
        <v>2841</v>
      </c>
      <c r="E79" s="364">
        <v>386.56</v>
      </c>
      <c r="F79" s="467">
        <v>44561</v>
      </c>
      <c r="G79" s="364">
        <v>0</v>
      </c>
    </row>
    <row r="80" spans="1:7" s="366" customFormat="1">
      <c r="A80" s="281">
        <v>81</v>
      </c>
      <c r="B80" s="281" t="s">
        <v>1165</v>
      </c>
      <c r="C80" s="281" t="s">
        <v>1170</v>
      </c>
      <c r="D80" s="281" t="s">
        <v>2841</v>
      </c>
      <c r="E80" s="364">
        <v>5121.4399999999996</v>
      </c>
      <c r="F80" s="467">
        <v>44561</v>
      </c>
      <c r="G80" s="364">
        <v>0</v>
      </c>
    </row>
    <row r="81" spans="1:7" s="366" customFormat="1">
      <c r="A81" s="281">
        <v>82</v>
      </c>
      <c r="B81" s="281" t="s">
        <v>1165</v>
      </c>
      <c r="C81" s="281" t="s">
        <v>1171</v>
      </c>
      <c r="D81" s="281" t="s">
        <v>2841</v>
      </c>
      <c r="E81" s="364">
        <v>310.08999999999997</v>
      </c>
      <c r="F81" s="467">
        <v>44561</v>
      </c>
      <c r="G81" s="364">
        <v>0</v>
      </c>
    </row>
    <row r="82" spans="1:7" s="366" customFormat="1">
      <c r="A82" s="281">
        <v>83</v>
      </c>
      <c r="B82" s="281" t="s">
        <v>1172</v>
      </c>
      <c r="C82" s="281" t="s">
        <v>1173</v>
      </c>
      <c r="D82" s="281" t="s">
        <v>2842</v>
      </c>
      <c r="E82" s="364">
        <v>3584</v>
      </c>
      <c r="F82" s="467">
        <v>44530</v>
      </c>
      <c r="G82" s="364">
        <v>0</v>
      </c>
    </row>
    <row r="83" spans="1:7" s="366" customFormat="1">
      <c r="A83" s="281">
        <v>84</v>
      </c>
      <c r="B83" s="281" t="s">
        <v>1174</v>
      </c>
      <c r="C83" s="281" t="s">
        <v>1175</v>
      </c>
      <c r="D83" s="281" t="s">
        <v>2843</v>
      </c>
      <c r="E83" s="364">
        <v>924</v>
      </c>
      <c r="F83" s="467">
        <v>44561</v>
      </c>
      <c r="G83" s="364">
        <v>0</v>
      </c>
    </row>
    <row r="84" spans="1:7" s="366" customFormat="1">
      <c r="A84" s="281">
        <v>85</v>
      </c>
      <c r="B84" s="281" t="s">
        <v>1174</v>
      </c>
      <c r="C84" s="281" t="s">
        <v>1176</v>
      </c>
      <c r="D84" s="281" t="s">
        <v>2843</v>
      </c>
      <c r="E84" s="364">
        <v>924</v>
      </c>
      <c r="F84" s="467">
        <v>44561</v>
      </c>
      <c r="G84" s="364">
        <v>0</v>
      </c>
    </row>
    <row r="85" spans="1:7" s="366" customFormat="1">
      <c r="A85" s="281">
        <v>86</v>
      </c>
      <c r="B85" s="281" t="s">
        <v>1174</v>
      </c>
      <c r="C85" s="281" t="s">
        <v>1177</v>
      </c>
      <c r="D85" s="281" t="s">
        <v>2843</v>
      </c>
      <c r="E85" s="364">
        <v>924</v>
      </c>
      <c r="F85" s="467">
        <v>44561</v>
      </c>
      <c r="G85" s="364">
        <v>0</v>
      </c>
    </row>
    <row r="86" spans="1:7" s="366" customFormat="1">
      <c r="A86" s="281">
        <v>87</v>
      </c>
      <c r="B86" s="281" t="s">
        <v>1174</v>
      </c>
      <c r="C86" s="281" t="s">
        <v>1178</v>
      </c>
      <c r="D86" s="281" t="s">
        <v>2843</v>
      </c>
      <c r="E86" s="364">
        <v>25</v>
      </c>
      <c r="F86" s="467">
        <v>44561</v>
      </c>
      <c r="G86" s="364">
        <v>0</v>
      </c>
    </row>
    <row r="87" spans="1:7" s="366" customFormat="1">
      <c r="A87" s="281">
        <v>88</v>
      </c>
      <c r="B87" s="281" t="s">
        <v>1174</v>
      </c>
      <c r="C87" s="281" t="s">
        <v>1179</v>
      </c>
      <c r="D87" s="281" t="s">
        <v>2843</v>
      </c>
      <c r="E87" s="364">
        <v>25</v>
      </c>
      <c r="F87" s="467">
        <v>44561</v>
      </c>
      <c r="G87" s="364">
        <v>0</v>
      </c>
    </row>
    <row r="88" spans="1:7" s="366" customFormat="1">
      <c r="A88" s="281">
        <v>89</v>
      </c>
      <c r="B88" s="281" t="s">
        <v>1180</v>
      </c>
      <c r="C88" s="281" t="s">
        <v>1181</v>
      </c>
      <c r="D88" s="281" t="s">
        <v>2844</v>
      </c>
      <c r="E88" s="364">
        <v>88.31</v>
      </c>
      <c r="F88" s="467">
        <v>44561</v>
      </c>
      <c r="G88" s="364">
        <v>0</v>
      </c>
    </row>
    <row r="89" spans="1:7" s="366" customFormat="1">
      <c r="A89" s="281">
        <v>91</v>
      </c>
      <c r="B89" s="281" t="s">
        <v>1180</v>
      </c>
      <c r="C89" s="281" t="s">
        <v>1182</v>
      </c>
      <c r="D89" s="281" t="s">
        <v>2844</v>
      </c>
      <c r="E89" s="364">
        <v>477.99</v>
      </c>
      <c r="F89" s="467">
        <v>44500</v>
      </c>
      <c r="G89" s="364">
        <v>0</v>
      </c>
    </row>
    <row r="90" spans="1:7" s="366" customFormat="1">
      <c r="A90" s="281">
        <v>92</v>
      </c>
      <c r="B90" s="281" t="s">
        <v>3095</v>
      </c>
      <c r="C90" s="281" t="s">
        <v>1183</v>
      </c>
      <c r="D90" s="281" t="s">
        <v>2844</v>
      </c>
      <c r="E90" s="364">
        <v>2501</v>
      </c>
      <c r="F90" s="467">
        <v>44561</v>
      </c>
      <c r="G90" s="364">
        <v>0</v>
      </c>
    </row>
    <row r="91" spans="1:7" s="366" customFormat="1">
      <c r="A91" s="281">
        <v>93</v>
      </c>
      <c r="B91" s="281" t="s">
        <v>1180</v>
      </c>
      <c r="C91" s="281" t="s">
        <v>1184</v>
      </c>
      <c r="D91" s="281" t="s">
        <v>2844</v>
      </c>
      <c r="E91" s="364">
        <v>2622.35</v>
      </c>
      <c r="F91" s="467">
        <v>44561</v>
      </c>
      <c r="G91" s="364">
        <v>0</v>
      </c>
    </row>
    <row r="92" spans="1:7" s="366" customFormat="1">
      <c r="A92" s="281">
        <v>94</v>
      </c>
      <c r="B92" s="281" t="s">
        <v>1180</v>
      </c>
      <c r="C92" s="281" t="s">
        <v>1185</v>
      </c>
      <c r="D92" s="281" t="s">
        <v>2844</v>
      </c>
      <c r="E92" s="468">
        <v>0</v>
      </c>
      <c r="F92" s="467">
        <v>44377</v>
      </c>
      <c r="G92" s="364">
        <v>352.35</v>
      </c>
    </row>
    <row r="93" spans="1:7" s="366" customFormat="1">
      <c r="A93" s="281">
        <v>95</v>
      </c>
      <c r="B93" s="281" t="s">
        <v>1180</v>
      </c>
      <c r="C93" s="281" t="s">
        <v>1186</v>
      </c>
      <c r="D93" s="281" t="s">
        <v>2844</v>
      </c>
      <c r="E93" s="364">
        <v>772.22</v>
      </c>
      <c r="F93" s="467">
        <v>44469</v>
      </c>
      <c r="G93" s="364">
        <v>0</v>
      </c>
    </row>
    <row r="94" spans="1:7" s="366" customFormat="1">
      <c r="A94" s="281">
        <v>96</v>
      </c>
      <c r="B94" s="281" t="s">
        <v>1180</v>
      </c>
      <c r="C94" s="281" t="s">
        <v>1187</v>
      </c>
      <c r="D94" s="281" t="s">
        <v>2844</v>
      </c>
      <c r="E94" s="364">
        <v>51</v>
      </c>
      <c r="F94" s="467">
        <v>44500</v>
      </c>
      <c r="G94" s="364">
        <v>0</v>
      </c>
    </row>
    <row r="95" spans="1:7" s="366" customFormat="1">
      <c r="A95" s="281">
        <v>97</v>
      </c>
      <c r="B95" s="281" t="s">
        <v>1180</v>
      </c>
      <c r="C95" s="281" t="s">
        <v>1188</v>
      </c>
      <c r="D95" s="281" t="s">
        <v>2844</v>
      </c>
      <c r="E95" s="364">
        <v>53</v>
      </c>
      <c r="F95" s="467">
        <v>44530</v>
      </c>
      <c r="G95" s="364">
        <v>0</v>
      </c>
    </row>
    <row r="96" spans="1:7" s="366" customFormat="1">
      <c r="A96" s="281">
        <v>98</v>
      </c>
      <c r="B96" s="281" t="s">
        <v>1189</v>
      </c>
      <c r="C96" s="281" t="s">
        <v>1190</v>
      </c>
      <c r="D96" s="281" t="s">
        <v>2845</v>
      </c>
      <c r="E96" s="364">
        <v>1512</v>
      </c>
      <c r="F96" s="467">
        <v>44530</v>
      </c>
      <c r="G96" s="364">
        <v>0</v>
      </c>
    </row>
    <row r="97" spans="1:7" s="366" customFormat="1">
      <c r="A97" s="281">
        <v>99</v>
      </c>
      <c r="B97" s="281" t="s">
        <v>1189</v>
      </c>
      <c r="C97" s="281" t="s">
        <v>1191</v>
      </c>
      <c r="D97" s="281" t="s">
        <v>2846</v>
      </c>
      <c r="E97" s="364">
        <v>616</v>
      </c>
      <c r="F97" s="467">
        <v>44530</v>
      </c>
      <c r="G97" s="364">
        <v>0</v>
      </c>
    </row>
    <row r="98" spans="1:7" s="366" customFormat="1">
      <c r="A98" s="281">
        <v>100</v>
      </c>
      <c r="B98" s="281" t="s">
        <v>1189</v>
      </c>
      <c r="C98" s="281" t="s">
        <v>1192</v>
      </c>
      <c r="D98" s="281" t="s">
        <v>2847</v>
      </c>
      <c r="E98" s="364">
        <v>6426.2</v>
      </c>
      <c r="F98" s="467">
        <v>44530</v>
      </c>
      <c r="G98" s="364">
        <v>0</v>
      </c>
    </row>
    <row r="99" spans="1:7" s="366" customFormat="1">
      <c r="A99" s="281">
        <v>101</v>
      </c>
      <c r="B99" s="281" t="s">
        <v>1189</v>
      </c>
      <c r="C99" s="281" t="s">
        <v>1193</v>
      </c>
      <c r="D99" s="281" t="s">
        <v>2846</v>
      </c>
      <c r="E99" s="364">
        <v>616</v>
      </c>
      <c r="F99" s="467">
        <v>44530</v>
      </c>
      <c r="G99" s="364">
        <v>0</v>
      </c>
    </row>
    <row r="100" spans="1:7" s="366" customFormat="1">
      <c r="A100" s="281">
        <v>102</v>
      </c>
      <c r="B100" s="281" t="s">
        <v>1189</v>
      </c>
      <c r="C100" s="281" t="s">
        <v>1194</v>
      </c>
      <c r="D100" s="281" t="s">
        <v>2845</v>
      </c>
      <c r="E100" s="364">
        <v>1512</v>
      </c>
      <c r="F100" s="467">
        <v>44530</v>
      </c>
      <c r="G100" s="364">
        <v>0</v>
      </c>
    </row>
    <row r="101" spans="1:7" s="366" customFormat="1">
      <c r="A101" s="281">
        <v>104</v>
      </c>
      <c r="B101" s="281" t="s">
        <v>1195</v>
      </c>
      <c r="C101" s="281" t="s">
        <v>1196</v>
      </c>
      <c r="D101" s="281" t="s">
        <v>2839</v>
      </c>
      <c r="E101" s="364">
        <v>442.4</v>
      </c>
      <c r="F101" s="467">
        <v>44530</v>
      </c>
      <c r="G101" s="364">
        <v>0</v>
      </c>
    </row>
    <row r="102" spans="1:7" s="366" customFormat="1">
      <c r="A102" s="281">
        <v>105</v>
      </c>
      <c r="B102" s="281" t="s">
        <v>1195</v>
      </c>
      <c r="C102" s="281" t="s">
        <v>1197</v>
      </c>
      <c r="D102" s="281" t="s">
        <v>2839</v>
      </c>
      <c r="E102" s="364">
        <v>1282.2</v>
      </c>
      <c r="F102" s="467">
        <v>44561</v>
      </c>
      <c r="G102" s="364">
        <v>0</v>
      </c>
    </row>
    <row r="103" spans="1:7" s="366" customFormat="1">
      <c r="A103" s="281">
        <v>106</v>
      </c>
      <c r="B103" s="281" t="s">
        <v>1198</v>
      </c>
      <c r="C103" s="281" t="s">
        <v>1199</v>
      </c>
      <c r="D103" s="281" t="s">
        <v>2848</v>
      </c>
      <c r="E103" s="364">
        <v>23964.34</v>
      </c>
      <c r="F103" s="467">
        <v>44561</v>
      </c>
      <c r="G103" s="364">
        <v>0</v>
      </c>
    </row>
    <row r="104" spans="1:7" s="366" customFormat="1">
      <c r="A104" s="281">
        <v>107</v>
      </c>
      <c r="B104" s="281" t="s">
        <v>1200</v>
      </c>
      <c r="C104" s="281" t="s">
        <v>1201</v>
      </c>
      <c r="D104" s="281" t="s">
        <v>2849</v>
      </c>
      <c r="E104" s="364">
        <v>134506.9</v>
      </c>
      <c r="F104" s="467"/>
      <c r="G104" s="364">
        <v>0</v>
      </c>
    </row>
    <row r="105" spans="1:7" s="366" customFormat="1">
      <c r="A105" s="281">
        <v>108</v>
      </c>
      <c r="B105" s="281" t="s">
        <v>1202</v>
      </c>
      <c r="C105" s="281" t="s">
        <v>1203</v>
      </c>
      <c r="D105" s="281" t="s">
        <v>578</v>
      </c>
      <c r="E105" s="364">
        <v>189.84</v>
      </c>
      <c r="F105" s="467">
        <v>44500</v>
      </c>
      <c r="G105" s="364">
        <v>0</v>
      </c>
    </row>
    <row r="106" spans="1:7" s="366" customFormat="1">
      <c r="A106" s="281">
        <v>109</v>
      </c>
      <c r="B106" s="281" t="s">
        <v>1204</v>
      </c>
      <c r="C106" s="281" t="s">
        <v>1205</v>
      </c>
      <c r="D106" s="281" t="s">
        <v>2850</v>
      </c>
      <c r="E106" s="364">
        <v>1579.76</v>
      </c>
      <c r="F106" s="467">
        <v>44439</v>
      </c>
      <c r="G106" s="364">
        <v>0</v>
      </c>
    </row>
    <row r="107" spans="1:7" s="366" customFormat="1">
      <c r="A107" s="281">
        <v>110</v>
      </c>
      <c r="B107" s="281" t="s">
        <v>1206</v>
      </c>
      <c r="C107" s="281" t="s">
        <v>1207</v>
      </c>
      <c r="D107" s="281" t="s">
        <v>2851</v>
      </c>
      <c r="E107" s="364">
        <v>369.6</v>
      </c>
      <c r="F107" s="467">
        <v>44530</v>
      </c>
      <c r="G107" s="364">
        <v>0</v>
      </c>
    </row>
    <row r="108" spans="1:7" s="366" customFormat="1">
      <c r="A108" s="281">
        <v>111</v>
      </c>
      <c r="B108" s="281" t="s">
        <v>233</v>
      </c>
      <c r="C108" s="281" t="s">
        <v>1208</v>
      </c>
      <c r="D108" s="281" t="s">
        <v>2852</v>
      </c>
      <c r="E108" s="364">
        <v>40</v>
      </c>
      <c r="F108" s="467">
        <v>44561</v>
      </c>
      <c r="G108" s="364">
        <v>0</v>
      </c>
    </row>
    <row r="109" spans="1:7" s="366" customFormat="1">
      <c r="A109" s="281">
        <v>112</v>
      </c>
      <c r="B109" s="281" t="s">
        <v>240</v>
      </c>
      <c r="C109" s="281" t="s">
        <v>1209</v>
      </c>
      <c r="D109" s="281" t="s">
        <v>2853</v>
      </c>
      <c r="E109" s="364">
        <v>250</v>
      </c>
      <c r="F109" s="467">
        <v>44439</v>
      </c>
      <c r="G109" s="364">
        <v>0</v>
      </c>
    </row>
    <row r="110" spans="1:7" s="366" customFormat="1">
      <c r="A110" s="281">
        <v>113</v>
      </c>
      <c r="B110" s="281" t="s">
        <v>1210</v>
      </c>
      <c r="C110" s="281" t="s">
        <v>1211</v>
      </c>
      <c r="D110" s="281" t="s">
        <v>2854</v>
      </c>
      <c r="E110" s="364">
        <v>77.84</v>
      </c>
      <c r="F110" s="467">
        <v>44530</v>
      </c>
      <c r="G110" s="364">
        <v>0</v>
      </c>
    </row>
    <row r="111" spans="1:7" s="366" customFormat="1">
      <c r="A111" s="281">
        <v>114</v>
      </c>
      <c r="B111" s="281" t="s">
        <v>1210</v>
      </c>
      <c r="C111" s="281" t="s">
        <v>1212</v>
      </c>
      <c r="D111" s="281" t="s">
        <v>2854</v>
      </c>
      <c r="E111" s="364">
        <v>381.35</v>
      </c>
      <c r="F111" s="467">
        <v>44530</v>
      </c>
      <c r="G111" s="364">
        <v>0</v>
      </c>
    </row>
    <row r="112" spans="1:7" s="366" customFormat="1">
      <c r="A112" s="281">
        <v>115</v>
      </c>
      <c r="B112" s="281" t="s">
        <v>1210</v>
      </c>
      <c r="C112" s="281" t="s">
        <v>1213</v>
      </c>
      <c r="D112" s="281" t="s">
        <v>2854</v>
      </c>
      <c r="E112" s="364">
        <v>707.55</v>
      </c>
      <c r="F112" s="467">
        <v>44530</v>
      </c>
      <c r="G112" s="364">
        <v>0</v>
      </c>
    </row>
    <row r="113" spans="1:7" s="366" customFormat="1">
      <c r="A113" s="281">
        <v>116</v>
      </c>
      <c r="B113" s="281" t="s">
        <v>1210</v>
      </c>
      <c r="C113" s="281" t="s">
        <v>1214</v>
      </c>
      <c r="D113" s="281" t="s">
        <v>2854</v>
      </c>
      <c r="E113" s="364">
        <v>18981.2</v>
      </c>
      <c r="F113" s="467">
        <v>44530</v>
      </c>
      <c r="G113" s="364">
        <v>0</v>
      </c>
    </row>
    <row r="114" spans="1:7" s="366" customFormat="1">
      <c r="A114" s="281">
        <v>117</v>
      </c>
      <c r="B114" s="281" t="s">
        <v>1210</v>
      </c>
      <c r="C114" s="281" t="s">
        <v>1215</v>
      </c>
      <c r="D114" s="281" t="s">
        <v>2854</v>
      </c>
      <c r="E114" s="364">
        <v>5545.44</v>
      </c>
      <c r="F114" s="467">
        <v>44530</v>
      </c>
      <c r="G114" s="364">
        <v>0</v>
      </c>
    </row>
    <row r="115" spans="1:7" s="366" customFormat="1">
      <c r="A115" s="281">
        <v>118</v>
      </c>
      <c r="B115" s="281" t="s">
        <v>1210</v>
      </c>
      <c r="C115" s="281" t="s">
        <v>1216</v>
      </c>
      <c r="D115" s="281" t="s">
        <v>2854</v>
      </c>
      <c r="E115" s="364">
        <v>77.84</v>
      </c>
      <c r="F115" s="467">
        <v>44561</v>
      </c>
      <c r="G115" s="364">
        <v>0</v>
      </c>
    </row>
    <row r="116" spans="1:7" s="366" customFormat="1">
      <c r="A116" s="281">
        <v>119</v>
      </c>
      <c r="B116" s="281" t="s">
        <v>1210</v>
      </c>
      <c r="C116" s="281" t="s">
        <v>1217</v>
      </c>
      <c r="D116" s="281" t="s">
        <v>2854</v>
      </c>
      <c r="E116" s="364">
        <v>331.15</v>
      </c>
      <c r="F116" s="467">
        <v>44561</v>
      </c>
      <c r="G116" s="364">
        <v>0</v>
      </c>
    </row>
    <row r="117" spans="1:7" s="366" customFormat="1">
      <c r="A117" s="281">
        <v>120</v>
      </c>
      <c r="B117" s="281" t="s">
        <v>1210</v>
      </c>
      <c r="C117" s="281" t="s">
        <v>1218</v>
      </c>
      <c r="D117" s="281" t="s">
        <v>2854</v>
      </c>
      <c r="E117" s="364">
        <v>746.42</v>
      </c>
      <c r="F117" s="467">
        <v>44561</v>
      </c>
      <c r="G117" s="364">
        <v>0</v>
      </c>
    </row>
    <row r="118" spans="1:7" s="366" customFormat="1">
      <c r="A118" s="281">
        <v>121</v>
      </c>
      <c r="B118" s="281" t="s">
        <v>1210</v>
      </c>
      <c r="C118" s="281" t="s">
        <v>1219</v>
      </c>
      <c r="D118" s="281" t="s">
        <v>2854</v>
      </c>
      <c r="E118" s="364">
        <v>18981.2</v>
      </c>
      <c r="F118" s="467">
        <v>44561</v>
      </c>
      <c r="G118" s="364">
        <v>0</v>
      </c>
    </row>
    <row r="119" spans="1:7" s="366" customFormat="1">
      <c r="A119" s="281">
        <v>122</v>
      </c>
      <c r="B119" s="281" t="s">
        <v>1210</v>
      </c>
      <c r="C119" s="281" t="s">
        <v>1220</v>
      </c>
      <c r="D119" s="281" t="s">
        <v>2854</v>
      </c>
      <c r="E119" s="364">
        <v>5483.15</v>
      </c>
      <c r="F119" s="467">
        <v>44561</v>
      </c>
      <c r="G119" s="364">
        <v>0</v>
      </c>
    </row>
    <row r="120" spans="1:7" s="366" customFormat="1">
      <c r="A120" s="281">
        <v>123</v>
      </c>
      <c r="B120" s="281" t="s">
        <v>1221</v>
      </c>
      <c r="C120" s="281" t="s">
        <v>1222</v>
      </c>
      <c r="D120" s="281" t="s">
        <v>2855</v>
      </c>
      <c r="E120" s="364">
        <v>1135.47</v>
      </c>
      <c r="F120" s="467">
        <v>44530</v>
      </c>
      <c r="G120" s="364">
        <v>0</v>
      </c>
    </row>
    <row r="121" spans="1:7" s="366" customFormat="1">
      <c r="A121" s="281">
        <v>124</v>
      </c>
      <c r="B121" s="281" t="s">
        <v>1223</v>
      </c>
      <c r="C121" s="281" t="s">
        <v>1224</v>
      </c>
      <c r="D121" s="281" t="s">
        <v>2856</v>
      </c>
      <c r="E121" s="364">
        <v>776.43</v>
      </c>
      <c r="F121" s="467">
        <v>44469</v>
      </c>
      <c r="G121" s="364">
        <v>0</v>
      </c>
    </row>
    <row r="122" spans="1:7" s="366" customFormat="1">
      <c r="A122" s="281">
        <v>125</v>
      </c>
      <c r="B122" s="281" t="s">
        <v>1223</v>
      </c>
      <c r="C122" s="281" t="s">
        <v>1225</v>
      </c>
      <c r="D122" s="281" t="s">
        <v>2856</v>
      </c>
      <c r="E122" s="364">
        <v>616.58000000000004</v>
      </c>
      <c r="F122" s="467">
        <v>44561</v>
      </c>
      <c r="G122" s="364">
        <v>0</v>
      </c>
    </row>
    <row r="123" spans="1:7" s="366" customFormat="1">
      <c r="A123" s="281">
        <v>126</v>
      </c>
      <c r="B123" s="281" t="s">
        <v>1223</v>
      </c>
      <c r="C123" s="281" t="s">
        <v>1226</v>
      </c>
      <c r="D123" s="281" t="s">
        <v>2856</v>
      </c>
      <c r="E123" s="364">
        <v>4809.25</v>
      </c>
      <c r="F123" s="467">
        <v>44561</v>
      </c>
      <c r="G123" s="364">
        <v>0</v>
      </c>
    </row>
    <row r="124" spans="1:7" s="366" customFormat="1">
      <c r="A124" s="281">
        <v>127</v>
      </c>
      <c r="B124" s="281" t="s">
        <v>1223</v>
      </c>
      <c r="C124" s="281" t="s">
        <v>1227</v>
      </c>
      <c r="D124" s="281" t="s">
        <v>2856</v>
      </c>
      <c r="E124" s="364">
        <v>1086.74</v>
      </c>
      <c r="F124" s="467">
        <v>44551</v>
      </c>
      <c r="G124" s="364">
        <v>0</v>
      </c>
    </row>
    <row r="125" spans="1:7" s="366" customFormat="1">
      <c r="A125" s="281">
        <v>128</v>
      </c>
      <c r="B125" s="281" t="s">
        <v>1223</v>
      </c>
      <c r="C125" s="281" t="s">
        <v>1228</v>
      </c>
      <c r="D125" s="281" t="s">
        <v>2856</v>
      </c>
      <c r="E125" s="364">
        <v>176.16</v>
      </c>
      <c r="F125" s="467">
        <v>44561</v>
      </c>
      <c r="G125" s="364">
        <v>0</v>
      </c>
    </row>
    <row r="126" spans="1:7" s="366" customFormat="1">
      <c r="A126" s="281">
        <v>129</v>
      </c>
      <c r="B126" s="281" t="s">
        <v>1223</v>
      </c>
      <c r="C126" s="281" t="s">
        <v>1229</v>
      </c>
      <c r="D126" s="281" t="s">
        <v>2856</v>
      </c>
      <c r="E126" s="364">
        <v>572.54</v>
      </c>
      <c r="F126" s="467">
        <v>44561</v>
      </c>
      <c r="G126" s="364">
        <v>0</v>
      </c>
    </row>
    <row r="127" spans="1:7" s="366" customFormat="1">
      <c r="A127" s="281">
        <v>130</v>
      </c>
      <c r="B127" s="281" t="s">
        <v>1223</v>
      </c>
      <c r="C127" s="281" t="s">
        <v>1230</v>
      </c>
      <c r="D127" s="281" t="s">
        <v>2856</v>
      </c>
      <c r="E127" s="364">
        <v>1926.4</v>
      </c>
      <c r="F127" s="467">
        <v>44561</v>
      </c>
      <c r="G127" s="364">
        <v>0</v>
      </c>
    </row>
    <row r="128" spans="1:7" s="366" customFormat="1">
      <c r="A128" s="281">
        <v>131</v>
      </c>
      <c r="B128" s="281" t="s">
        <v>1231</v>
      </c>
      <c r="C128" s="281" t="s">
        <v>1232</v>
      </c>
      <c r="D128" s="281" t="s">
        <v>2857</v>
      </c>
      <c r="E128" s="364">
        <v>809.51</v>
      </c>
      <c r="F128" s="467">
        <v>44561</v>
      </c>
      <c r="G128" s="364">
        <v>0</v>
      </c>
    </row>
    <row r="129" spans="1:7" s="366" customFormat="1">
      <c r="A129" s="281">
        <v>132</v>
      </c>
      <c r="B129" s="281" t="s">
        <v>233</v>
      </c>
      <c r="C129" s="281" t="s">
        <v>1233</v>
      </c>
      <c r="D129" s="281" t="s">
        <v>2852</v>
      </c>
      <c r="E129" s="364">
        <v>40</v>
      </c>
      <c r="F129" s="467">
        <v>44561</v>
      </c>
      <c r="G129" s="364">
        <v>0</v>
      </c>
    </row>
    <row r="130" spans="1:7" s="366" customFormat="1">
      <c r="A130" s="281">
        <v>133</v>
      </c>
      <c r="B130" s="281" t="s">
        <v>1234</v>
      </c>
      <c r="C130" s="281" t="s">
        <v>1235</v>
      </c>
      <c r="D130" s="281" t="s">
        <v>2858</v>
      </c>
      <c r="E130" s="364">
        <v>650</v>
      </c>
      <c r="F130" s="467">
        <v>44561</v>
      </c>
      <c r="G130" s="364">
        <v>0</v>
      </c>
    </row>
    <row r="131" spans="1:7" s="366" customFormat="1">
      <c r="A131" s="281">
        <v>134</v>
      </c>
      <c r="B131" s="281" t="s">
        <v>1236</v>
      </c>
      <c r="C131" s="281" t="s">
        <v>1237</v>
      </c>
      <c r="D131" s="281" t="s">
        <v>2288</v>
      </c>
      <c r="E131" s="364">
        <v>88.703999999999994</v>
      </c>
      <c r="F131" s="467">
        <v>44469</v>
      </c>
      <c r="G131" s="364">
        <v>0</v>
      </c>
    </row>
    <row r="132" spans="1:7" s="366" customFormat="1">
      <c r="A132" s="281">
        <v>135</v>
      </c>
      <c r="B132" s="281" t="s">
        <v>1238</v>
      </c>
      <c r="C132" s="281" t="s">
        <v>1239</v>
      </c>
      <c r="D132" s="281" t="s">
        <v>2859</v>
      </c>
      <c r="E132" s="364">
        <v>3731.32</v>
      </c>
      <c r="F132" s="467">
        <v>44530</v>
      </c>
      <c r="G132" s="364">
        <v>0</v>
      </c>
    </row>
    <row r="133" spans="1:7" s="366" customFormat="1">
      <c r="A133" s="281">
        <v>136</v>
      </c>
      <c r="B133" s="281" t="s">
        <v>233</v>
      </c>
      <c r="C133" s="281" t="s">
        <v>1240</v>
      </c>
      <c r="D133" s="281" t="s">
        <v>2852</v>
      </c>
      <c r="E133" s="364">
        <v>40</v>
      </c>
      <c r="F133" s="467">
        <v>44561</v>
      </c>
      <c r="G133" s="364">
        <v>0</v>
      </c>
    </row>
    <row r="134" spans="1:7" s="366" customFormat="1">
      <c r="A134" s="281">
        <v>138</v>
      </c>
      <c r="B134" s="281" t="s">
        <v>1241</v>
      </c>
      <c r="C134" s="281" t="s">
        <v>1242</v>
      </c>
      <c r="D134" s="281" t="s">
        <v>2850</v>
      </c>
      <c r="E134" s="364">
        <v>2891.14</v>
      </c>
      <c r="F134" s="467">
        <v>44530</v>
      </c>
      <c r="G134" s="364">
        <v>0</v>
      </c>
    </row>
    <row r="135" spans="1:7" s="366" customFormat="1">
      <c r="A135" s="281">
        <v>139</v>
      </c>
      <c r="B135" s="281" t="s">
        <v>1243</v>
      </c>
      <c r="C135" s="281" t="s">
        <v>1244</v>
      </c>
      <c r="D135" s="281" t="s">
        <v>2422</v>
      </c>
      <c r="E135" s="364">
        <v>582.4</v>
      </c>
      <c r="F135" s="467">
        <v>44500</v>
      </c>
      <c r="G135" s="364">
        <v>0</v>
      </c>
    </row>
    <row r="136" spans="1:7" s="366" customFormat="1">
      <c r="A136" s="281">
        <v>140</v>
      </c>
      <c r="B136" s="281" t="s">
        <v>1245</v>
      </c>
      <c r="C136" s="281" t="s">
        <v>1246</v>
      </c>
      <c r="D136" s="281" t="s">
        <v>2860</v>
      </c>
      <c r="E136" s="364">
        <v>27793.94</v>
      </c>
      <c r="F136" s="467">
        <v>44530</v>
      </c>
      <c r="G136" s="364">
        <v>0</v>
      </c>
    </row>
    <row r="137" spans="1:7" s="366" customFormat="1">
      <c r="A137" s="281">
        <v>141</v>
      </c>
      <c r="B137" s="281" t="s">
        <v>1247</v>
      </c>
      <c r="C137" s="281" t="s">
        <v>1248</v>
      </c>
      <c r="D137" s="281" t="s">
        <v>2861</v>
      </c>
      <c r="E137" s="364">
        <v>196</v>
      </c>
      <c r="F137" s="467">
        <v>44530</v>
      </c>
      <c r="G137" s="364">
        <v>0</v>
      </c>
    </row>
    <row r="138" spans="1:7" s="366" customFormat="1">
      <c r="A138" s="281">
        <v>142</v>
      </c>
      <c r="B138" s="281" t="s">
        <v>1247</v>
      </c>
      <c r="C138" s="281" t="s">
        <v>1249</v>
      </c>
      <c r="D138" s="281" t="s">
        <v>2836</v>
      </c>
      <c r="E138" s="364">
        <v>16011.52</v>
      </c>
      <c r="F138" s="467">
        <v>44500</v>
      </c>
      <c r="G138" s="364">
        <v>0</v>
      </c>
    </row>
    <row r="139" spans="1:7" s="366" customFormat="1">
      <c r="A139" s="281">
        <v>143</v>
      </c>
      <c r="B139" s="281" t="s">
        <v>1247</v>
      </c>
      <c r="C139" s="281" t="s">
        <v>1250</v>
      </c>
      <c r="D139" s="281" t="s">
        <v>2836</v>
      </c>
      <c r="E139" s="364">
        <v>5588.8</v>
      </c>
      <c r="F139" s="467">
        <v>44530</v>
      </c>
      <c r="G139" s="364">
        <v>0</v>
      </c>
    </row>
    <row r="140" spans="1:7" s="366" customFormat="1">
      <c r="A140" s="281">
        <v>144</v>
      </c>
      <c r="B140" s="281" t="s">
        <v>1247</v>
      </c>
      <c r="C140" s="281" t="s">
        <v>1251</v>
      </c>
      <c r="D140" s="281" t="s">
        <v>2861</v>
      </c>
      <c r="E140" s="364">
        <v>145.6</v>
      </c>
      <c r="F140" s="467">
        <v>44561</v>
      </c>
      <c r="G140" s="364">
        <v>0</v>
      </c>
    </row>
    <row r="141" spans="1:7" s="366" customFormat="1">
      <c r="A141" s="281">
        <v>145</v>
      </c>
      <c r="B141" s="281" t="s">
        <v>1252</v>
      </c>
      <c r="C141" s="281" t="s">
        <v>1253</v>
      </c>
      <c r="D141" s="281" t="s">
        <v>2862</v>
      </c>
      <c r="E141" s="364">
        <v>2209.1999999999998</v>
      </c>
      <c r="F141" s="467">
        <v>44469</v>
      </c>
      <c r="G141" s="364">
        <v>0</v>
      </c>
    </row>
    <row r="142" spans="1:7" s="366" customFormat="1">
      <c r="A142" s="281">
        <v>146</v>
      </c>
      <c r="B142" s="281" t="s">
        <v>1254</v>
      </c>
      <c r="C142" s="281" t="s">
        <v>1255</v>
      </c>
      <c r="D142" s="281" t="s">
        <v>2863</v>
      </c>
      <c r="E142" s="364">
        <v>80</v>
      </c>
      <c r="F142" s="467">
        <v>44469</v>
      </c>
      <c r="G142" s="364">
        <v>0</v>
      </c>
    </row>
    <row r="143" spans="1:7" s="366" customFormat="1">
      <c r="A143" s="281">
        <v>147</v>
      </c>
      <c r="B143" s="281" t="s">
        <v>1256</v>
      </c>
      <c r="C143" s="281" t="s">
        <v>1257</v>
      </c>
      <c r="D143" s="281" t="s">
        <v>2864</v>
      </c>
      <c r="E143" s="364">
        <v>2602.83</v>
      </c>
      <c r="F143" s="467">
        <v>44500</v>
      </c>
      <c r="G143" s="364">
        <v>0</v>
      </c>
    </row>
    <row r="144" spans="1:7" s="366" customFormat="1">
      <c r="A144" s="281">
        <v>148</v>
      </c>
      <c r="B144" s="281" t="s">
        <v>125</v>
      </c>
      <c r="C144" s="281" t="s">
        <v>1258</v>
      </c>
      <c r="D144" s="281" t="s">
        <v>2865</v>
      </c>
      <c r="E144" s="364">
        <v>3980</v>
      </c>
      <c r="F144" s="467">
        <v>44530</v>
      </c>
      <c r="G144" s="364">
        <v>0</v>
      </c>
    </row>
    <row r="145" spans="1:7" s="366" customFormat="1">
      <c r="A145" s="281">
        <v>149</v>
      </c>
      <c r="B145" s="281" t="s">
        <v>1259</v>
      </c>
      <c r="C145" s="281" t="s">
        <v>1260</v>
      </c>
      <c r="D145" s="281" t="s">
        <v>2866</v>
      </c>
      <c r="E145" s="364">
        <v>84</v>
      </c>
      <c r="F145" s="467">
        <v>44561</v>
      </c>
      <c r="G145" s="364">
        <v>0</v>
      </c>
    </row>
    <row r="146" spans="1:7" s="366" customFormat="1">
      <c r="A146" s="281">
        <v>152</v>
      </c>
      <c r="B146" s="281" t="s">
        <v>1261</v>
      </c>
      <c r="C146" s="281" t="s">
        <v>1262</v>
      </c>
      <c r="D146" s="281" t="s">
        <v>578</v>
      </c>
      <c r="E146" s="364">
        <v>1298.99</v>
      </c>
      <c r="F146" s="467">
        <v>44502</v>
      </c>
      <c r="G146" s="364">
        <v>0</v>
      </c>
    </row>
    <row r="147" spans="1:7" s="366" customFormat="1">
      <c r="A147" s="281">
        <v>153</v>
      </c>
      <c r="B147" s="281" t="s">
        <v>1263</v>
      </c>
      <c r="C147" s="281" t="s">
        <v>1264</v>
      </c>
      <c r="D147" s="281" t="s">
        <v>2865</v>
      </c>
      <c r="E147" s="364">
        <v>5200</v>
      </c>
      <c r="F147" s="467">
        <v>44530</v>
      </c>
      <c r="G147" s="364">
        <v>0</v>
      </c>
    </row>
    <row r="148" spans="1:7" s="366" customFormat="1">
      <c r="A148" s="281">
        <v>154</v>
      </c>
      <c r="B148" s="281" t="s">
        <v>1263</v>
      </c>
      <c r="C148" s="281" t="s">
        <v>1265</v>
      </c>
      <c r="D148" s="281" t="s">
        <v>2865</v>
      </c>
      <c r="E148" s="364">
        <v>3767.86</v>
      </c>
      <c r="F148" s="467">
        <v>44561</v>
      </c>
      <c r="G148" s="364">
        <v>0</v>
      </c>
    </row>
    <row r="149" spans="1:7" s="366" customFormat="1">
      <c r="A149" s="281">
        <v>155</v>
      </c>
      <c r="B149" s="281" t="s">
        <v>1263</v>
      </c>
      <c r="C149" s="281" t="s">
        <v>1266</v>
      </c>
      <c r="D149" s="281" t="s">
        <v>2865</v>
      </c>
      <c r="E149" s="364">
        <v>2517.86</v>
      </c>
      <c r="F149" s="467">
        <v>44561</v>
      </c>
      <c r="G149" s="364">
        <v>0</v>
      </c>
    </row>
    <row r="150" spans="1:7" s="366" customFormat="1">
      <c r="A150" s="281">
        <v>156</v>
      </c>
      <c r="B150" s="281" t="s">
        <v>1267</v>
      </c>
      <c r="C150" s="281" t="s">
        <v>1268</v>
      </c>
      <c r="D150" s="281" t="s">
        <v>2867</v>
      </c>
      <c r="E150" s="364">
        <v>2923.97</v>
      </c>
      <c r="F150" s="467">
        <v>44530</v>
      </c>
      <c r="G150" s="364">
        <v>0</v>
      </c>
    </row>
    <row r="151" spans="1:7" s="366" customFormat="1">
      <c r="A151" s="281">
        <v>157</v>
      </c>
      <c r="B151" s="281" t="s">
        <v>1269</v>
      </c>
      <c r="C151" s="281" t="s">
        <v>1270</v>
      </c>
      <c r="D151" s="281" t="s">
        <v>2868</v>
      </c>
      <c r="E151" s="364">
        <v>178.14</v>
      </c>
      <c r="F151" s="467">
        <v>44561</v>
      </c>
      <c r="G151" s="364">
        <v>0</v>
      </c>
    </row>
    <row r="152" spans="1:7" s="366" customFormat="1">
      <c r="A152" s="281">
        <v>158</v>
      </c>
      <c r="B152" s="281" t="s">
        <v>1271</v>
      </c>
      <c r="C152" s="281" t="s">
        <v>1272</v>
      </c>
      <c r="D152" s="281" t="s">
        <v>2869</v>
      </c>
      <c r="E152" s="364">
        <v>50493.06</v>
      </c>
      <c r="F152" s="467">
        <v>44469</v>
      </c>
      <c r="G152" s="364">
        <v>0</v>
      </c>
    </row>
    <row r="153" spans="1:7" s="366" customFormat="1">
      <c r="A153" s="281">
        <v>159</v>
      </c>
      <c r="B153" s="281" t="s">
        <v>1273</v>
      </c>
      <c r="C153" s="281" t="s">
        <v>1274</v>
      </c>
      <c r="D153" s="281" t="s">
        <v>2869</v>
      </c>
      <c r="E153" s="364">
        <v>59244.7</v>
      </c>
      <c r="F153" s="467">
        <v>44469</v>
      </c>
      <c r="G153" s="364">
        <v>0</v>
      </c>
    </row>
    <row r="154" spans="1:7" s="366" customFormat="1">
      <c r="A154" s="281">
        <v>160</v>
      </c>
      <c r="B154" s="281" t="s">
        <v>233</v>
      </c>
      <c r="C154" s="281" t="s">
        <v>1275</v>
      </c>
      <c r="D154" s="281" t="s">
        <v>2870</v>
      </c>
      <c r="E154" s="364">
        <v>384</v>
      </c>
      <c r="F154" s="467">
        <v>44530</v>
      </c>
      <c r="G154" s="364">
        <v>0</v>
      </c>
    </row>
    <row r="155" spans="1:7" s="366" customFormat="1">
      <c r="A155" s="281">
        <v>161</v>
      </c>
      <c r="B155" s="281" t="s">
        <v>1276</v>
      </c>
      <c r="C155" s="281" t="s">
        <v>1277</v>
      </c>
      <c r="D155" s="281" t="s">
        <v>2871</v>
      </c>
      <c r="E155" s="364">
        <v>600</v>
      </c>
      <c r="F155" s="467">
        <v>44561</v>
      </c>
      <c r="G155" s="364">
        <v>0</v>
      </c>
    </row>
    <row r="156" spans="1:7" s="366" customFormat="1">
      <c r="A156" s="281">
        <v>162</v>
      </c>
      <c r="B156" s="281" t="s">
        <v>233</v>
      </c>
      <c r="C156" s="281" t="s">
        <v>1278</v>
      </c>
      <c r="D156" s="281" t="s">
        <v>2872</v>
      </c>
      <c r="E156" s="364">
        <v>2215.1799999999998</v>
      </c>
      <c r="F156" s="467">
        <v>44561</v>
      </c>
      <c r="G156" s="364">
        <v>0</v>
      </c>
    </row>
    <row r="157" spans="1:7" s="366" customFormat="1">
      <c r="A157" s="281">
        <v>163</v>
      </c>
      <c r="B157" s="281" t="s">
        <v>1279</v>
      </c>
      <c r="C157" s="281" t="s">
        <v>1280</v>
      </c>
      <c r="D157" s="281" t="s">
        <v>2873</v>
      </c>
      <c r="E157" s="364">
        <v>180</v>
      </c>
      <c r="F157" s="467"/>
      <c r="G157" s="364">
        <v>0</v>
      </c>
    </row>
    <row r="158" spans="1:7" s="366" customFormat="1">
      <c r="A158" s="281">
        <v>164</v>
      </c>
      <c r="B158" s="281" t="s">
        <v>1281</v>
      </c>
      <c r="C158" s="281" t="s">
        <v>1282</v>
      </c>
      <c r="D158" s="281" t="s">
        <v>2873</v>
      </c>
      <c r="E158" s="364">
        <v>320.8</v>
      </c>
      <c r="F158" s="467">
        <v>44561</v>
      </c>
      <c r="G158" s="364">
        <v>0</v>
      </c>
    </row>
    <row r="159" spans="1:7" s="366" customFormat="1">
      <c r="A159" s="281">
        <v>165</v>
      </c>
      <c r="B159" s="281" t="s">
        <v>1283</v>
      </c>
      <c r="C159" s="281" t="s">
        <v>1284</v>
      </c>
      <c r="D159" s="281" t="s">
        <v>2874</v>
      </c>
      <c r="E159" s="364">
        <v>234.24</v>
      </c>
      <c r="F159" s="467">
        <v>44530</v>
      </c>
      <c r="G159" s="364">
        <v>0</v>
      </c>
    </row>
    <row r="160" spans="1:7" s="366" customFormat="1">
      <c r="A160" s="281">
        <v>166</v>
      </c>
      <c r="B160" s="281" t="s">
        <v>1283</v>
      </c>
      <c r="C160" s="281" t="s">
        <v>1285</v>
      </c>
      <c r="D160" s="281" t="s">
        <v>2874</v>
      </c>
      <c r="E160" s="364">
        <v>48.98</v>
      </c>
      <c r="F160" s="467">
        <v>44530</v>
      </c>
      <c r="G160" s="364">
        <v>0</v>
      </c>
    </row>
    <row r="161" spans="1:7" s="366" customFormat="1">
      <c r="A161" s="281">
        <v>167</v>
      </c>
      <c r="B161" s="281" t="s">
        <v>1283</v>
      </c>
      <c r="C161" s="281" t="s">
        <v>1286</v>
      </c>
      <c r="D161" s="281" t="s">
        <v>2874</v>
      </c>
      <c r="E161" s="364">
        <v>560</v>
      </c>
      <c r="F161" s="467">
        <v>44530</v>
      </c>
      <c r="G161" s="364">
        <v>0</v>
      </c>
    </row>
    <row r="162" spans="1:7" s="366" customFormat="1">
      <c r="A162" s="281">
        <v>168</v>
      </c>
      <c r="B162" s="281" t="s">
        <v>1287</v>
      </c>
      <c r="C162" s="281" t="s">
        <v>1288</v>
      </c>
      <c r="D162" s="281" t="s">
        <v>2875</v>
      </c>
      <c r="E162" s="364">
        <v>4061.12</v>
      </c>
      <c r="F162" s="467">
        <v>44469</v>
      </c>
      <c r="G162" s="364">
        <v>0</v>
      </c>
    </row>
    <row r="163" spans="1:7" s="366" customFormat="1">
      <c r="A163" s="281">
        <v>169</v>
      </c>
      <c r="B163" s="281" t="s">
        <v>1287</v>
      </c>
      <c r="C163" s="281" t="s">
        <v>1289</v>
      </c>
      <c r="D163" s="281" t="s">
        <v>2875</v>
      </c>
      <c r="E163" s="364">
        <v>486.08</v>
      </c>
      <c r="F163" s="467">
        <v>44500</v>
      </c>
      <c r="G163" s="364">
        <v>0</v>
      </c>
    </row>
    <row r="164" spans="1:7" s="366" customFormat="1">
      <c r="A164" s="281">
        <v>170</v>
      </c>
      <c r="B164" s="281" t="s">
        <v>1287</v>
      </c>
      <c r="C164" s="281" t="s">
        <v>1290</v>
      </c>
      <c r="D164" s="281" t="s">
        <v>2875</v>
      </c>
      <c r="E164" s="364">
        <v>1388.8</v>
      </c>
      <c r="F164" s="467">
        <v>44530</v>
      </c>
      <c r="G164" s="364">
        <v>0</v>
      </c>
    </row>
    <row r="165" spans="1:7" s="366" customFormat="1">
      <c r="A165" s="281">
        <v>171</v>
      </c>
      <c r="B165" s="281" t="s">
        <v>955</v>
      </c>
      <c r="C165" s="281" t="s">
        <v>1291</v>
      </c>
      <c r="D165" s="281" t="s">
        <v>2876</v>
      </c>
      <c r="E165" s="364">
        <v>449.03</v>
      </c>
      <c r="F165" s="467">
        <v>44500</v>
      </c>
      <c r="G165" s="364">
        <v>0</v>
      </c>
    </row>
    <row r="166" spans="1:7" s="366" customFormat="1">
      <c r="A166" s="281">
        <v>172</v>
      </c>
      <c r="B166" s="281" t="s">
        <v>1292</v>
      </c>
      <c r="C166" s="281" t="s">
        <v>1293</v>
      </c>
      <c r="D166" s="281" t="s">
        <v>2877</v>
      </c>
      <c r="E166" s="364">
        <v>2851.2</v>
      </c>
      <c r="F166" s="467">
        <v>44469</v>
      </c>
      <c r="G166" s="364">
        <v>0</v>
      </c>
    </row>
    <row r="167" spans="1:7" s="366" customFormat="1">
      <c r="A167" s="281">
        <v>173</v>
      </c>
      <c r="B167" s="281" t="s">
        <v>1292</v>
      </c>
      <c r="C167" s="281" t="s">
        <v>1294</v>
      </c>
      <c r="D167" s="281" t="s">
        <v>2877</v>
      </c>
      <c r="E167" s="364">
        <v>3438.97</v>
      </c>
      <c r="F167" s="467">
        <v>44500</v>
      </c>
      <c r="G167" s="364">
        <v>0</v>
      </c>
    </row>
    <row r="168" spans="1:7" s="366" customFormat="1">
      <c r="A168" s="281">
        <v>174</v>
      </c>
      <c r="B168" s="281" t="s">
        <v>1295</v>
      </c>
      <c r="C168" s="281" t="s">
        <v>1296</v>
      </c>
      <c r="D168" s="281" t="s">
        <v>2878</v>
      </c>
      <c r="E168" s="364">
        <v>3275.82</v>
      </c>
      <c r="F168" s="467">
        <v>44561</v>
      </c>
      <c r="G168" s="364">
        <v>0</v>
      </c>
    </row>
    <row r="169" spans="1:7" s="366" customFormat="1">
      <c r="A169" s="281">
        <v>175</v>
      </c>
      <c r="B169" s="281" t="s">
        <v>1297</v>
      </c>
      <c r="C169" s="281" t="s">
        <v>1298</v>
      </c>
      <c r="D169" s="281" t="s">
        <v>2879</v>
      </c>
      <c r="E169" s="364">
        <v>38</v>
      </c>
      <c r="F169" s="467">
        <v>44560</v>
      </c>
      <c r="G169" s="364">
        <v>0</v>
      </c>
    </row>
    <row r="170" spans="1:7" s="366" customFormat="1">
      <c r="A170" s="281">
        <v>176</v>
      </c>
      <c r="B170" s="281" t="s">
        <v>1297</v>
      </c>
      <c r="C170" s="281" t="s">
        <v>1299</v>
      </c>
      <c r="D170" s="281" t="s">
        <v>2879</v>
      </c>
      <c r="E170" s="364">
        <v>50.01</v>
      </c>
      <c r="F170" s="467">
        <v>44561</v>
      </c>
      <c r="G170" s="364">
        <v>0</v>
      </c>
    </row>
    <row r="171" spans="1:7" s="366" customFormat="1">
      <c r="A171" s="281">
        <v>177</v>
      </c>
      <c r="B171" s="281" t="s">
        <v>1297</v>
      </c>
      <c r="C171" s="281" t="s">
        <v>1300</v>
      </c>
      <c r="D171" s="281" t="s">
        <v>2879</v>
      </c>
      <c r="E171" s="364">
        <v>20.010000000000002</v>
      </c>
      <c r="F171" s="467">
        <v>44561</v>
      </c>
      <c r="G171" s="364">
        <v>0</v>
      </c>
    </row>
    <row r="172" spans="1:7" s="366" customFormat="1">
      <c r="A172" s="281">
        <v>178</v>
      </c>
      <c r="B172" s="281" t="s">
        <v>1297</v>
      </c>
      <c r="C172" s="281" t="s">
        <v>1301</v>
      </c>
      <c r="D172" s="281" t="s">
        <v>2879</v>
      </c>
      <c r="E172" s="364">
        <v>40.17</v>
      </c>
      <c r="F172" s="467">
        <v>44560</v>
      </c>
      <c r="G172" s="364">
        <v>0</v>
      </c>
    </row>
    <row r="173" spans="1:7" s="366" customFormat="1">
      <c r="A173" s="281">
        <v>179</v>
      </c>
      <c r="B173" s="281" t="s">
        <v>1297</v>
      </c>
      <c r="C173" s="281" t="s">
        <v>1302</v>
      </c>
      <c r="D173" s="281" t="s">
        <v>2879</v>
      </c>
      <c r="E173" s="364">
        <v>51.27</v>
      </c>
      <c r="F173" s="467">
        <v>44561</v>
      </c>
      <c r="G173" s="364">
        <v>0</v>
      </c>
    </row>
    <row r="174" spans="1:7" s="366" customFormat="1">
      <c r="A174" s="281">
        <v>180</v>
      </c>
      <c r="B174" s="281" t="s">
        <v>1297</v>
      </c>
      <c r="C174" s="281" t="s">
        <v>1303</v>
      </c>
      <c r="D174" s="281" t="s">
        <v>2879</v>
      </c>
      <c r="E174" s="364">
        <v>35.5</v>
      </c>
      <c r="F174" s="467">
        <v>44561</v>
      </c>
      <c r="G174" s="364">
        <v>0</v>
      </c>
    </row>
    <row r="175" spans="1:7" s="366" customFormat="1">
      <c r="A175" s="281">
        <v>181</v>
      </c>
      <c r="B175" s="281" t="s">
        <v>561</v>
      </c>
      <c r="C175" s="281" t="s">
        <v>1304</v>
      </c>
      <c r="D175" s="281" t="s">
        <v>2880</v>
      </c>
      <c r="E175" s="364">
        <v>4569.8</v>
      </c>
      <c r="F175" s="467">
        <v>44561</v>
      </c>
      <c r="G175" s="364">
        <v>0</v>
      </c>
    </row>
    <row r="176" spans="1:7" s="366" customFormat="1">
      <c r="A176" s="281">
        <v>182</v>
      </c>
      <c r="B176" s="281" t="s">
        <v>1305</v>
      </c>
      <c r="C176" s="281" t="s">
        <v>1306</v>
      </c>
      <c r="D176" s="281" t="s">
        <v>160</v>
      </c>
      <c r="E176" s="364">
        <v>6713.28</v>
      </c>
      <c r="F176" s="467">
        <v>44561</v>
      </c>
      <c r="G176" s="364">
        <v>0</v>
      </c>
    </row>
    <row r="177" spans="1:7" s="366" customFormat="1">
      <c r="A177" s="281">
        <v>183</v>
      </c>
      <c r="B177" s="281" t="s">
        <v>1307</v>
      </c>
      <c r="C177" s="281" t="s">
        <v>1308</v>
      </c>
      <c r="D177" s="281" t="s">
        <v>160</v>
      </c>
      <c r="E177" s="364">
        <v>3071.1</v>
      </c>
      <c r="F177" s="467">
        <v>44500</v>
      </c>
      <c r="G177" s="364">
        <v>0</v>
      </c>
    </row>
    <row r="178" spans="1:7" s="366" customFormat="1">
      <c r="A178" s="281">
        <v>184</v>
      </c>
      <c r="B178" s="281" t="s">
        <v>1307</v>
      </c>
      <c r="C178" s="281" t="s">
        <v>1309</v>
      </c>
      <c r="D178" s="281" t="s">
        <v>160</v>
      </c>
      <c r="E178" s="364">
        <v>348.77</v>
      </c>
      <c r="F178" s="467">
        <v>44561</v>
      </c>
      <c r="G178" s="364">
        <v>0</v>
      </c>
    </row>
    <row r="179" spans="1:7" s="366" customFormat="1">
      <c r="A179" s="281">
        <v>185</v>
      </c>
      <c r="B179" s="281" t="s">
        <v>1307</v>
      </c>
      <c r="C179" s="281" t="s">
        <v>1310</v>
      </c>
      <c r="D179" s="281" t="s">
        <v>160</v>
      </c>
      <c r="E179" s="364">
        <v>105.28</v>
      </c>
      <c r="F179" s="467">
        <v>44561</v>
      </c>
      <c r="G179" s="364">
        <v>0</v>
      </c>
    </row>
    <row r="180" spans="1:7" s="366" customFormat="1">
      <c r="A180" s="281">
        <v>187</v>
      </c>
      <c r="B180" s="281" t="s">
        <v>1311</v>
      </c>
      <c r="C180" s="281" t="s">
        <v>1312</v>
      </c>
      <c r="D180" s="281" t="s">
        <v>2881</v>
      </c>
      <c r="E180" s="364">
        <v>1000</v>
      </c>
      <c r="F180" s="467">
        <v>44561</v>
      </c>
      <c r="G180" s="364">
        <v>0</v>
      </c>
    </row>
    <row r="181" spans="1:7" s="366" customFormat="1">
      <c r="A181" s="281">
        <v>188</v>
      </c>
      <c r="B181" s="281" t="s">
        <v>1313</v>
      </c>
      <c r="C181" s="281" t="s">
        <v>1314</v>
      </c>
      <c r="D181" s="281" t="s">
        <v>2882</v>
      </c>
      <c r="E181" s="364">
        <v>7081.49</v>
      </c>
      <c r="F181" s="467">
        <v>44469</v>
      </c>
      <c r="G181" s="364">
        <v>0</v>
      </c>
    </row>
    <row r="182" spans="1:7" s="366" customFormat="1">
      <c r="A182" s="281">
        <v>189</v>
      </c>
      <c r="B182" s="281" t="s">
        <v>1315</v>
      </c>
      <c r="C182" s="281" t="s">
        <v>1316</v>
      </c>
      <c r="D182" s="281" t="s">
        <v>2883</v>
      </c>
      <c r="E182" s="364">
        <v>8150.8</v>
      </c>
      <c r="F182" s="467">
        <v>44561</v>
      </c>
      <c r="G182" s="364">
        <v>0</v>
      </c>
    </row>
    <row r="183" spans="1:7" s="366" customFormat="1">
      <c r="A183" s="281">
        <v>190</v>
      </c>
      <c r="B183" s="281" t="s">
        <v>233</v>
      </c>
      <c r="C183" s="281" t="s">
        <v>1317</v>
      </c>
      <c r="D183" s="281" t="s">
        <v>2884</v>
      </c>
      <c r="E183" s="364">
        <v>2602.8200000000002</v>
      </c>
      <c r="F183" s="467">
        <v>44561</v>
      </c>
      <c r="G183" s="364">
        <v>0</v>
      </c>
    </row>
    <row r="184" spans="1:7" s="366" customFormat="1">
      <c r="A184" s="281">
        <v>191</v>
      </c>
      <c r="B184" s="281" t="s">
        <v>233</v>
      </c>
      <c r="C184" s="281" t="s">
        <v>1318</v>
      </c>
      <c r="D184" s="281" t="s">
        <v>2884</v>
      </c>
      <c r="E184" s="364">
        <v>2569.2199999999998</v>
      </c>
      <c r="F184" s="467">
        <v>44561</v>
      </c>
      <c r="G184" s="364">
        <v>0</v>
      </c>
    </row>
    <row r="185" spans="1:7" s="366" customFormat="1">
      <c r="A185" s="281">
        <v>192</v>
      </c>
      <c r="B185" s="281" t="s">
        <v>1319</v>
      </c>
      <c r="C185" s="281" t="s">
        <v>1320</v>
      </c>
      <c r="D185" s="281" t="s">
        <v>2869</v>
      </c>
      <c r="E185" s="364">
        <v>2080.75</v>
      </c>
      <c r="F185" s="467">
        <v>44530</v>
      </c>
      <c r="G185" s="364">
        <v>0</v>
      </c>
    </row>
    <row r="186" spans="1:7" s="366" customFormat="1">
      <c r="A186" s="281">
        <v>193</v>
      </c>
      <c r="B186" s="281" t="s">
        <v>1321</v>
      </c>
      <c r="C186" s="281" t="s">
        <v>1322</v>
      </c>
      <c r="D186" s="281" t="s">
        <v>2869</v>
      </c>
      <c r="E186" s="364">
        <v>50421.48</v>
      </c>
      <c r="F186" s="467">
        <v>44500</v>
      </c>
      <c r="G186" s="364">
        <v>0</v>
      </c>
    </row>
    <row r="187" spans="1:7" s="366" customFormat="1">
      <c r="A187" s="281">
        <v>194</v>
      </c>
      <c r="B187" s="281" t="s">
        <v>1323</v>
      </c>
      <c r="C187" s="281" t="s">
        <v>1324</v>
      </c>
      <c r="D187" s="281" t="s">
        <v>2869</v>
      </c>
      <c r="E187" s="364">
        <v>1513.47</v>
      </c>
      <c r="F187" s="467">
        <v>44561</v>
      </c>
      <c r="G187" s="364">
        <v>0</v>
      </c>
    </row>
    <row r="188" spans="1:7" s="366" customFormat="1">
      <c r="A188" s="281">
        <v>195</v>
      </c>
      <c r="B188" s="281" t="s">
        <v>1323</v>
      </c>
      <c r="C188" s="281" t="s">
        <v>1325</v>
      </c>
      <c r="D188" s="281" t="s">
        <v>2869</v>
      </c>
      <c r="E188" s="364">
        <v>5034.0200000000004</v>
      </c>
      <c r="F188" s="467">
        <v>44561</v>
      </c>
      <c r="G188" s="364">
        <v>0</v>
      </c>
    </row>
    <row r="189" spans="1:7" s="366" customFormat="1">
      <c r="A189" s="281">
        <v>196</v>
      </c>
      <c r="B189" s="281" t="s">
        <v>1326</v>
      </c>
      <c r="C189" s="281" t="s">
        <v>1327</v>
      </c>
      <c r="D189" s="281" t="s">
        <v>2851</v>
      </c>
      <c r="E189" s="364">
        <v>196</v>
      </c>
      <c r="F189" s="467">
        <v>44561</v>
      </c>
      <c r="G189" s="364">
        <v>0</v>
      </c>
    </row>
    <row r="190" spans="1:7" s="366" customFormat="1">
      <c r="A190" s="281">
        <v>197</v>
      </c>
      <c r="B190" s="281" t="s">
        <v>1328</v>
      </c>
      <c r="C190" s="281" t="s">
        <v>1329</v>
      </c>
      <c r="D190" s="281" t="s">
        <v>2885</v>
      </c>
      <c r="E190" s="364">
        <v>200</v>
      </c>
      <c r="F190" s="467">
        <v>44530</v>
      </c>
      <c r="G190" s="364">
        <v>0</v>
      </c>
    </row>
    <row r="191" spans="1:7" s="366" customFormat="1">
      <c r="A191" s="281">
        <v>198</v>
      </c>
      <c r="B191" s="281" t="s">
        <v>1330</v>
      </c>
      <c r="C191" s="281" t="s">
        <v>1331</v>
      </c>
      <c r="D191" s="281" t="s">
        <v>2869</v>
      </c>
      <c r="E191" s="364">
        <v>11893.11</v>
      </c>
      <c r="F191" s="467">
        <v>44561</v>
      </c>
      <c r="G191" s="364">
        <v>0</v>
      </c>
    </row>
    <row r="192" spans="1:7" s="366" customFormat="1">
      <c r="A192" s="281">
        <v>199</v>
      </c>
      <c r="B192" s="281" t="s">
        <v>1332</v>
      </c>
      <c r="C192" s="281" t="s">
        <v>1333</v>
      </c>
      <c r="D192" s="281" t="s">
        <v>2869</v>
      </c>
      <c r="E192" s="364">
        <v>3414.8</v>
      </c>
      <c r="F192" s="467">
        <v>44530</v>
      </c>
      <c r="G192" s="364">
        <v>0</v>
      </c>
    </row>
    <row r="193" spans="1:7" s="366" customFormat="1">
      <c r="A193" s="281">
        <v>200</v>
      </c>
      <c r="B193" s="281" t="s">
        <v>1334</v>
      </c>
      <c r="C193" s="281" t="s">
        <v>1335</v>
      </c>
      <c r="D193" s="281" t="s">
        <v>2886</v>
      </c>
      <c r="E193" s="364">
        <v>244.72</v>
      </c>
      <c r="F193" s="467">
        <v>44469</v>
      </c>
      <c r="G193" s="364">
        <v>0</v>
      </c>
    </row>
    <row r="194" spans="1:7" s="366" customFormat="1">
      <c r="A194" s="281">
        <v>201</v>
      </c>
      <c r="B194" s="281" t="s">
        <v>1334</v>
      </c>
      <c r="C194" s="281" t="s">
        <v>1336</v>
      </c>
      <c r="D194" s="281" t="s">
        <v>160</v>
      </c>
      <c r="E194" s="364">
        <v>361.63</v>
      </c>
      <c r="F194" s="467">
        <v>44500</v>
      </c>
      <c r="G194" s="364">
        <v>0</v>
      </c>
    </row>
    <row r="195" spans="1:7" s="366" customFormat="1">
      <c r="A195" s="281">
        <v>202</v>
      </c>
      <c r="B195" s="281" t="s">
        <v>1334</v>
      </c>
      <c r="C195" s="281" t="s">
        <v>1337</v>
      </c>
      <c r="D195" s="281" t="s">
        <v>2887</v>
      </c>
      <c r="E195" s="364">
        <v>1765.12</v>
      </c>
      <c r="F195" s="467">
        <v>44500</v>
      </c>
      <c r="G195" s="364">
        <v>0</v>
      </c>
    </row>
    <row r="196" spans="1:7" s="366" customFormat="1">
      <c r="A196" s="281">
        <v>203</v>
      </c>
      <c r="B196" s="281" t="s">
        <v>1338</v>
      </c>
      <c r="C196" s="281" t="s">
        <v>1339</v>
      </c>
      <c r="D196" s="281" t="s">
        <v>2888</v>
      </c>
      <c r="E196" s="364">
        <v>1400</v>
      </c>
      <c r="F196" s="467">
        <v>44530</v>
      </c>
      <c r="G196" s="364">
        <v>0</v>
      </c>
    </row>
    <row r="197" spans="1:7" s="366" customFormat="1">
      <c r="A197" s="281">
        <v>204</v>
      </c>
      <c r="B197" s="281" t="s">
        <v>1338</v>
      </c>
      <c r="C197" s="281" t="s">
        <v>1340</v>
      </c>
      <c r="D197" s="281" t="s">
        <v>2888</v>
      </c>
      <c r="E197" s="364">
        <v>1400</v>
      </c>
      <c r="F197" s="467">
        <v>44530</v>
      </c>
      <c r="G197" s="364">
        <v>0</v>
      </c>
    </row>
    <row r="198" spans="1:7" s="366" customFormat="1">
      <c r="A198" s="281">
        <v>205</v>
      </c>
      <c r="B198" s="281" t="s">
        <v>1338</v>
      </c>
      <c r="C198" s="281" t="s">
        <v>1341</v>
      </c>
      <c r="D198" s="281" t="s">
        <v>2888</v>
      </c>
      <c r="E198" s="364">
        <v>980</v>
      </c>
      <c r="F198" s="467">
        <v>44530</v>
      </c>
      <c r="G198" s="364">
        <v>0</v>
      </c>
    </row>
    <row r="199" spans="1:7" s="366" customFormat="1">
      <c r="A199" s="281">
        <v>206</v>
      </c>
      <c r="B199" s="281" t="s">
        <v>1338</v>
      </c>
      <c r="C199" s="281" t="s">
        <v>1342</v>
      </c>
      <c r="D199" s="281" t="s">
        <v>2888</v>
      </c>
      <c r="E199" s="364">
        <v>1400</v>
      </c>
      <c r="F199" s="467">
        <v>44530</v>
      </c>
      <c r="G199" s="364">
        <v>0</v>
      </c>
    </row>
    <row r="200" spans="1:7" s="366" customFormat="1">
      <c r="A200" s="281">
        <v>207</v>
      </c>
      <c r="B200" s="281" t="s">
        <v>1338</v>
      </c>
      <c r="C200" s="281" t="s">
        <v>1343</v>
      </c>
      <c r="D200" s="281" t="s">
        <v>2888</v>
      </c>
      <c r="E200" s="364">
        <v>1400</v>
      </c>
      <c r="F200" s="467">
        <v>44530</v>
      </c>
      <c r="G200" s="364">
        <v>0</v>
      </c>
    </row>
    <row r="201" spans="1:7" s="366" customFormat="1">
      <c r="A201" s="281">
        <v>208</v>
      </c>
      <c r="B201" s="281" t="s">
        <v>1338</v>
      </c>
      <c r="C201" s="281" t="s">
        <v>1344</v>
      </c>
      <c r="D201" s="281" t="s">
        <v>2888</v>
      </c>
      <c r="E201" s="364">
        <v>980</v>
      </c>
      <c r="F201" s="467">
        <v>44530</v>
      </c>
      <c r="G201" s="364">
        <v>0</v>
      </c>
    </row>
    <row r="202" spans="1:7" s="366" customFormat="1">
      <c r="A202" s="281">
        <v>209</v>
      </c>
      <c r="B202" s="281" t="s">
        <v>1338</v>
      </c>
      <c r="C202" s="281" t="s">
        <v>1345</v>
      </c>
      <c r="D202" s="281" t="s">
        <v>2888</v>
      </c>
      <c r="E202" s="364">
        <v>1330</v>
      </c>
      <c r="F202" s="467">
        <v>44530</v>
      </c>
      <c r="G202" s="364">
        <v>0</v>
      </c>
    </row>
    <row r="203" spans="1:7" s="366" customFormat="1">
      <c r="A203" s="281">
        <v>210</v>
      </c>
      <c r="B203" s="281" t="s">
        <v>1338</v>
      </c>
      <c r="C203" s="281" t="s">
        <v>1346</v>
      </c>
      <c r="D203" s="281" t="s">
        <v>2888</v>
      </c>
      <c r="E203" s="364">
        <v>5600</v>
      </c>
      <c r="F203" s="467">
        <v>44530</v>
      </c>
      <c r="G203" s="364">
        <v>0</v>
      </c>
    </row>
    <row r="204" spans="1:7" s="366" customFormat="1">
      <c r="A204" s="281">
        <v>211</v>
      </c>
      <c r="B204" s="281" t="s">
        <v>1338</v>
      </c>
      <c r="C204" s="281" t="s">
        <v>1347</v>
      </c>
      <c r="D204" s="281" t="s">
        <v>2888</v>
      </c>
      <c r="E204" s="364">
        <v>93240</v>
      </c>
      <c r="F204" s="467">
        <v>44530</v>
      </c>
      <c r="G204" s="364">
        <v>0</v>
      </c>
    </row>
    <row r="205" spans="1:7" s="366" customFormat="1">
      <c r="A205" s="281">
        <v>212</v>
      </c>
      <c r="B205" s="281" t="s">
        <v>1338</v>
      </c>
      <c r="C205" s="281" t="s">
        <v>1348</v>
      </c>
      <c r="D205" s="281" t="s">
        <v>2888</v>
      </c>
      <c r="E205" s="364">
        <v>58751.54</v>
      </c>
      <c r="F205" s="467">
        <v>44530</v>
      </c>
      <c r="G205" s="364">
        <v>0</v>
      </c>
    </row>
    <row r="206" spans="1:7" s="366" customFormat="1">
      <c r="A206" s="281">
        <v>213</v>
      </c>
      <c r="B206" s="281" t="s">
        <v>1338</v>
      </c>
      <c r="C206" s="281" t="s">
        <v>1349</v>
      </c>
      <c r="D206" s="281" t="s">
        <v>2888</v>
      </c>
      <c r="E206" s="364">
        <v>44239.79</v>
      </c>
      <c r="F206" s="467">
        <v>44530</v>
      </c>
      <c r="G206" s="364">
        <v>0</v>
      </c>
    </row>
    <row r="207" spans="1:7" s="366" customFormat="1">
      <c r="A207" s="281">
        <v>214</v>
      </c>
      <c r="B207" s="281" t="s">
        <v>1338</v>
      </c>
      <c r="C207" s="281" t="s">
        <v>1350</v>
      </c>
      <c r="D207" s="281" t="s">
        <v>2888</v>
      </c>
      <c r="E207" s="364">
        <v>13202</v>
      </c>
      <c r="F207" s="467">
        <v>44530</v>
      </c>
      <c r="G207" s="364">
        <v>0</v>
      </c>
    </row>
    <row r="208" spans="1:7" s="366" customFormat="1">
      <c r="A208" s="281">
        <v>215</v>
      </c>
      <c r="B208" s="281" t="s">
        <v>1338</v>
      </c>
      <c r="C208" s="281" t="s">
        <v>1351</v>
      </c>
      <c r="D208" s="281" t="s">
        <v>2888</v>
      </c>
      <c r="E208" s="364">
        <v>25168.5</v>
      </c>
      <c r="F208" s="467">
        <v>44530</v>
      </c>
      <c r="G208" s="364">
        <v>0</v>
      </c>
    </row>
    <row r="209" spans="1:7" s="366" customFormat="1">
      <c r="A209" s="281">
        <v>216</v>
      </c>
      <c r="B209" s="281" t="s">
        <v>1338</v>
      </c>
      <c r="C209" s="281" t="s">
        <v>1352</v>
      </c>
      <c r="D209" s="281" t="s">
        <v>2888</v>
      </c>
      <c r="E209" s="364">
        <v>1689.8</v>
      </c>
      <c r="F209" s="467">
        <v>44530</v>
      </c>
      <c r="G209" s="364">
        <v>0</v>
      </c>
    </row>
    <row r="210" spans="1:7" s="366" customFormat="1">
      <c r="A210" s="281">
        <v>217</v>
      </c>
      <c r="B210" s="281" t="s">
        <v>1338</v>
      </c>
      <c r="C210" s="281" t="s">
        <v>1353</v>
      </c>
      <c r="D210" s="281" t="s">
        <v>2888</v>
      </c>
      <c r="E210" s="364">
        <v>1330</v>
      </c>
      <c r="F210" s="467">
        <v>44530</v>
      </c>
      <c r="G210" s="364">
        <v>0</v>
      </c>
    </row>
    <row r="211" spans="1:7" s="366" customFormat="1">
      <c r="A211" s="281">
        <v>218</v>
      </c>
      <c r="B211" s="281" t="s">
        <v>1338</v>
      </c>
      <c r="C211" s="281" t="s">
        <v>1354</v>
      </c>
      <c r="D211" s="281" t="s">
        <v>2888</v>
      </c>
      <c r="E211" s="364">
        <v>5600</v>
      </c>
      <c r="F211" s="467">
        <v>44530</v>
      </c>
      <c r="G211" s="364">
        <v>0</v>
      </c>
    </row>
    <row r="212" spans="1:7" s="366" customFormat="1">
      <c r="A212" s="281">
        <v>219</v>
      </c>
      <c r="B212" s="281" t="s">
        <v>1338</v>
      </c>
      <c r="C212" s="281" t="s">
        <v>1355</v>
      </c>
      <c r="D212" s="281" t="s">
        <v>2888</v>
      </c>
      <c r="E212" s="364">
        <v>93240</v>
      </c>
      <c r="F212" s="467">
        <v>44530</v>
      </c>
      <c r="G212" s="364">
        <v>0</v>
      </c>
    </row>
    <row r="213" spans="1:7" s="366" customFormat="1">
      <c r="A213" s="281">
        <v>220</v>
      </c>
      <c r="B213" s="281" t="s">
        <v>1338</v>
      </c>
      <c r="C213" s="281" t="s">
        <v>1356</v>
      </c>
      <c r="D213" s="281" t="s">
        <v>2888</v>
      </c>
      <c r="E213" s="364">
        <v>58751.53</v>
      </c>
      <c r="F213" s="467">
        <v>44530</v>
      </c>
      <c r="G213" s="364">
        <v>0</v>
      </c>
    </row>
    <row r="214" spans="1:7" s="366" customFormat="1">
      <c r="A214" s="281">
        <v>221</v>
      </c>
      <c r="B214" s="281" t="s">
        <v>1338</v>
      </c>
      <c r="C214" s="281" t="s">
        <v>1357</v>
      </c>
      <c r="D214" s="281" t="s">
        <v>2888</v>
      </c>
      <c r="E214" s="364">
        <v>44239.79</v>
      </c>
      <c r="F214" s="467">
        <v>44530</v>
      </c>
      <c r="G214" s="364">
        <v>0</v>
      </c>
    </row>
    <row r="215" spans="1:7" s="366" customFormat="1">
      <c r="A215" s="281">
        <v>222</v>
      </c>
      <c r="B215" s="281" t="s">
        <v>1338</v>
      </c>
      <c r="C215" s="281" t="s">
        <v>1358</v>
      </c>
      <c r="D215" s="281" t="s">
        <v>2888</v>
      </c>
      <c r="E215" s="364">
        <v>13202</v>
      </c>
      <c r="F215" s="467">
        <v>44530</v>
      </c>
      <c r="G215" s="364">
        <v>0</v>
      </c>
    </row>
    <row r="216" spans="1:7" s="366" customFormat="1">
      <c r="A216" s="281">
        <v>223</v>
      </c>
      <c r="B216" s="281" t="s">
        <v>1338</v>
      </c>
      <c r="C216" s="281" t="s">
        <v>1359</v>
      </c>
      <c r="D216" s="281" t="s">
        <v>2888</v>
      </c>
      <c r="E216" s="364">
        <v>25168.5</v>
      </c>
      <c r="F216" s="467">
        <v>44530</v>
      </c>
      <c r="G216" s="364">
        <v>0</v>
      </c>
    </row>
    <row r="217" spans="1:7" s="366" customFormat="1">
      <c r="A217" s="281">
        <v>224</v>
      </c>
      <c r="B217" s="281" t="s">
        <v>1338</v>
      </c>
      <c r="C217" s="281" t="s">
        <v>1360</v>
      </c>
      <c r="D217" s="281" t="s">
        <v>2888</v>
      </c>
      <c r="E217" s="364">
        <v>1689.8</v>
      </c>
      <c r="F217" s="467">
        <v>44530</v>
      </c>
      <c r="G217" s="364">
        <v>0</v>
      </c>
    </row>
    <row r="218" spans="1:7" s="366" customFormat="1">
      <c r="A218" s="281">
        <v>225</v>
      </c>
      <c r="B218" s="281" t="s">
        <v>1338</v>
      </c>
      <c r="C218" s="281" t="s">
        <v>1361</v>
      </c>
      <c r="D218" s="281" t="s">
        <v>2888</v>
      </c>
      <c r="E218" s="364">
        <v>2352</v>
      </c>
      <c r="F218" s="467">
        <v>44530</v>
      </c>
      <c r="G218" s="364">
        <v>0</v>
      </c>
    </row>
    <row r="219" spans="1:7" s="366" customFormat="1">
      <c r="A219" s="281">
        <v>226</v>
      </c>
      <c r="B219" s="281" t="s">
        <v>1338</v>
      </c>
      <c r="C219" s="281" t="s">
        <v>1362</v>
      </c>
      <c r="D219" s="281" t="s">
        <v>2888</v>
      </c>
      <c r="E219" s="364">
        <v>252</v>
      </c>
      <c r="F219" s="467">
        <v>44530</v>
      </c>
      <c r="G219" s="364">
        <v>0</v>
      </c>
    </row>
    <row r="220" spans="1:7" s="366" customFormat="1">
      <c r="A220" s="281">
        <v>227</v>
      </c>
      <c r="B220" s="281" t="s">
        <v>1338</v>
      </c>
      <c r="C220" s="281" t="s">
        <v>1363</v>
      </c>
      <c r="D220" s="281" t="s">
        <v>2888</v>
      </c>
      <c r="E220" s="364">
        <v>168</v>
      </c>
      <c r="F220" s="467">
        <v>44530</v>
      </c>
      <c r="G220" s="364">
        <v>0</v>
      </c>
    </row>
    <row r="221" spans="1:7" s="366" customFormat="1">
      <c r="A221" s="281">
        <v>228</v>
      </c>
      <c r="B221" s="281" t="s">
        <v>1338</v>
      </c>
      <c r="C221" s="281" t="s">
        <v>1364</v>
      </c>
      <c r="D221" s="281" t="s">
        <v>2888</v>
      </c>
      <c r="E221" s="364">
        <v>1260</v>
      </c>
      <c r="F221" s="467">
        <v>44530</v>
      </c>
      <c r="G221" s="364">
        <v>0</v>
      </c>
    </row>
    <row r="222" spans="1:7" s="366" customFormat="1">
      <c r="A222" s="281">
        <v>229</v>
      </c>
      <c r="B222" s="281" t="s">
        <v>1338</v>
      </c>
      <c r="C222" s="281" t="s">
        <v>1365</v>
      </c>
      <c r="D222" s="281" t="s">
        <v>2888</v>
      </c>
      <c r="E222" s="364">
        <v>84</v>
      </c>
      <c r="F222" s="467">
        <v>44530</v>
      </c>
      <c r="G222" s="364">
        <v>0</v>
      </c>
    </row>
    <row r="223" spans="1:7" s="366" customFormat="1">
      <c r="A223" s="281">
        <v>230</v>
      </c>
      <c r="B223" s="281" t="s">
        <v>1338</v>
      </c>
      <c r="C223" s="281" t="s">
        <v>1366</v>
      </c>
      <c r="D223" s="281" t="s">
        <v>2888</v>
      </c>
      <c r="E223" s="364">
        <v>2352</v>
      </c>
      <c r="F223" s="467">
        <v>44530</v>
      </c>
      <c r="G223" s="364">
        <v>0</v>
      </c>
    </row>
    <row r="224" spans="1:7" s="366" customFormat="1">
      <c r="A224" s="281">
        <v>231</v>
      </c>
      <c r="B224" s="281" t="s">
        <v>1338</v>
      </c>
      <c r="C224" s="281" t="s">
        <v>1367</v>
      </c>
      <c r="D224" s="281" t="s">
        <v>2888</v>
      </c>
      <c r="E224" s="364">
        <v>252</v>
      </c>
      <c r="F224" s="467">
        <v>44530</v>
      </c>
      <c r="G224" s="364">
        <v>0</v>
      </c>
    </row>
    <row r="225" spans="1:7" s="366" customFormat="1">
      <c r="A225" s="281">
        <v>232</v>
      </c>
      <c r="B225" s="281" t="s">
        <v>1338</v>
      </c>
      <c r="C225" s="281" t="s">
        <v>1368</v>
      </c>
      <c r="D225" s="281" t="s">
        <v>2888</v>
      </c>
      <c r="E225" s="364">
        <v>168</v>
      </c>
      <c r="F225" s="467">
        <v>44530</v>
      </c>
      <c r="G225" s="364">
        <v>0</v>
      </c>
    </row>
    <row r="226" spans="1:7" s="366" customFormat="1">
      <c r="A226" s="281">
        <v>233</v>
      </c>
      <c r="B226" s="281" t="s">
        <v>1338</v>
      </c>
      <c r="C226" s="281" t="s">
        <v>1369</v>
      </c>
      <c r="D226" s="281" t="s">
        <v>2888</v>
      </c>
      <c r="E226" s="364">
        <v>1260</v>
      </c>
      <c r="F226" s="467">
        <v>44530</v>
      </c>
      <c r="G226" s="364">
        <v>0</v>
      </c>
    </row>
    <row r="227" spans="1:7" s="366" customFormat="1">
      <c r="A227" s="281">
        <v>234</v>
      </c>
      <c r="B227" s="281" t="s">
        <v>1338</v>
      </c>
      <c r="C227" s="281" t="s">
        <v>1370</v>
      </c>
      <c r="D227" s="281" t="s">
        <v>2888</v>
      </c>
      <c r="E227" s="364">
        <v>84</v>
      </c>
      <c r="F227" s="467">
        <v>44530</v>
      </c>
      <c r="G227" s="364">
        <v>0</v>
      </c>
    </row>
    <row r="228" spans="1:7" s="366" customFormat="1">
      <c r="A228" s="281">
        <v>235</v>
      </c>
      <c r="B228" s="281" t="s">
        <v>1371</v>
      </c>
      <c r="C228" s="281" t="s">
        <v>1372</v>
      </c>
      <c r="D228" s="281" t="s">
        <v>160</v>
      </c>
      <c r="E228" s="364">
        <v>89.6</v>
      </c>
      <c r="F228" s="467">
        <v>44500</v>
      </c>
      <c r="G228" s="364">
        <v>0</v>
      </c>
    </row>
    <row r="229" spans="1:7" s="366" customFormat="1">
      <c r="A229" s="281">
        <v>236</v>
      </c>
      <c r="B229" s="281" t="s">
        <v>1373</v>
      </c>
      <c r="C229" s="281" t="s">
        <v>1374</v>
      </c>
      <c r="D229" s="281" t="s">
        <v>2889</v>
      </c>
      <c r="E229" s="364">
        <v>19179.419999999998</v>
      </c>
      <c r="F229" s="467">
        <v>44500</v>
      </c>
      <c r="G229" s="364">
        <v>0</v>
      </c>
    </row>
    <row r="230" spans="1:7" s="366" customFormat="1">
      <c r="A230" s="281">
        <v>237</v>
      </c>
      <c r="B230" s="281" t="s">
        <v>1373</v>
      </c>
      <c r="C230" s="281" t="s">
        <v>1375</v>
      </c>
      <c r="D230" s="281" t="s">
        <v>2889</v>
      </c>
      <c r="E230" s="364">
        <v>2160.92</v>
      </c>
      <c r="F230" s="467">
        <v>44500</v>
      </c>
      <c r="G230" s="364">
        <v>0</v>
      </c>
    </row>
    <row r="231" spans="1:7" s="366" customFormat="1">
      <c r="A231" s="281">
        <v>238</v>
      </c>
      <c r="B231" s="281" t="s">
        <v>1373</v>
      </c>
      <c r="C231" s="281" t="s">
        <v>1376</v>
      </c>
      <c r="D231" s="281" t="s">
        <v>2889</v>
      </c>
      <c r="E231" s="364">
        <v>27688.68</v>
      </c>
      <c r="F231" s="467">
        <v>44561</v>
      </c>
      <c r="G231" s="364">
        <v>0</v>
      </c>
    </row>
    <row r="232" spans="1:7" s="366" customFormat="1">
      <c r="A232" s="281">
        <v>239</v>
      </c>
      <c r="B232" s="281" t="s">
        <v>1377</v>
      </c>
      <c r="C232" s="281" t="s">
        <v>1378</v>
      </c>
      <c r="D232" s="281" t="s">
        <v>160</v>
      </c>
      <c r="E232" s="364">
        <v>351.5</v>
      </c>
      <c r="F232" s="467">
        <v>44561</v>
      </c>
      <c r="G232" s="364">
        <v>0</v>
      </c>
    </row>
    <row r="233" spans="1:7" s="366" customFormat="1">
      <c r="A233" s="281">
        <v>240</v>
      </c>
      <c r="B233" s="281" t="s">
        <v>1377</v>
      </c>
      <c r="C233" s="281" t="s">
        <v>1379</v>
      </c>
      <c r="D233" s="281" t="s">
        <v>160</v>
      </c>
      <c r="E233" s="364">
        <v>140.69999999999999</v>
      </c>
      <c r="F233" s="467">
        <v>44561</v>
      </c>
      <c r="G233" s="364">
        <v>0</v>
      </c>
    </row>
    <row r="234" spans="1:7" s="366" customFormat="1">
      <c r="A234" s="281">
        <v>241</v>
      </c>
      <c r="B234" s="281" t="s">
        <v>1377</v>
      </c>
      <c r="C234" s="281" t="s">
        <v>1380</v>
      </c>
      <c r="D234" s="281" t="s">
        <v>160</v>
      </c>
      <c r="E234" s="364">
        <v>59.4</v>
      </c>
      <c r="F234" s="467">
        <v>44561</v>
      </c>
      <c r="G234" s="364">
        <v>0</v>
      </c>
    </row>
    <row r="235" spans="1:7" s="366" customFormat="1">
      <c r="A235" s="281">
        <v>242</v>
      </c>
      <c r="B235" s="281" t="s">
        <v>437</v>
      </c>
      <c r="C235" s="281" t="s">
        <v>1381</v>
      </c>
      <c r="D235" s="281" t="s">
        <v>160</v>
      </c>
      <c r="E235" s="364">
        <v>29.11</v>
      </c>
      <c r="F235" s="467">
        <v>44530</v>
      </c>
      <c r="G235" s="364">
        <v>0</v>
      </c>
    </row>
    <row r="236" spans="1:7" s="366" customFormat="1">
      <c r="A236" s="281">
        <v>243</v>
      </c>
      <c r="B236" s="281" t="s">
        <v>437</v>
      </c>
      <c r="C236" s="281" t="s">
        <v>1382</v>
      </c>
      <c r="D236" s="281" t="s">
        <v>2890</v>
      </c>
      <c r="E236" s="364">
        <v>146.16</v>
      </c>
      <c r="F236" s="467">
        <v>44530</v>
      </c>
      <c r="G236" s="364">
        <v>0</v>
      </c>
    </row>
    <row r="237" spans="1:7" s="366" customFormat="1">
      <c r="A237" s="281">
        <v>244</v>
      </c>
      <c r="B237" s="281" t="s">
        <v>437</v>
      </c>
      <c r="C237" s="281" t="s">
        <v>1383</v>
      </c>
      <c r="D237" s="281" t="s">
        <v>2891</v>
      </c>
      <c r="E237" s="364">
        <v>1119.99</v>
      </c>
      <c r="F237" s="467">
        <v>44561</v>
      </c>
      <c r="G237" s="364">
        <v>0</v>
      </c>
    </row>
    <row r="238" spans="1:7" s="366" customFormat="1">
      <c r="A238" s="281">
        <v>245</v>
      </c>
      <c r="B238" s="281" t="s">
        <v>233</v>
      </c>
      <c r="C238" s="281" t="s">
        <v>1384</v>
      </c>
      <c r="D238" s="281" t="s">
        <v>2852</v>
      </c>
      <c r="E238" s="364">
        <v>80</v>
      </c>
      <c r="F238" s="467">
        <v>44561</v>
      </c>
      <c r="G238" s="364">
        <v>0</v>
      </c>
    </row>
    <row r="239" spans="1:7" s="366" customFormat="1">
      <c r="A239" s="281">
        <v>246</v>
      </c>
      <c r="B239" s="281" t="s">
        <v>705</v>
      </c>
      <c r="C239" s="281" t="s">
        <v>1385</v>
      </c>
      <c r="D239" s="281" t="s">
        <v>2892</v>
      </c>
      <c r="E239" s="364">
        <v>8079.87</v>
      </c>
      <c r="F239" s="467">
        <v>44500</v>
      </c>
      <c r="G239" s="364">
        <v>0</v>
      </c>
    </row>
    <row r="240" spans="1:7" s="366" customFormat="1">
      <c r="A240" s="281">
        <v>247</v>
      </c>
      <c r="B240" s="281" t="s">
        <v>705</v>
      </c>
      <c r="C240" s="281" t="s">
        <v>1386</v>
      </c>
      <c r="D240" s="281" t="s">
        <v>2892</v>
      </c>
      <c r="E240" s="364">
        <v>14000</v>
      </c>
      <c r="F240" s="467">
        <v>44500</v>
      </c>
      <c r="G240" s="364">
        <v>0</v>
      </c>
    </row>
    <row r="241" spans="1:7" s="366" customFormat="1">
      <c r="A241" s="281">
        <v>248</v>
      </c>
      <c r="B241" s="281" t="s">
        <v>705</v>
      </c>
      <c r="C241" s="281" t="s">
        <v>1387</v>
      </c>
      <c r="D241" s="281" t="s">
        <v>2892</v>
      </c>
      <c r="E241" s="364">
        <v>12600</v>
      </c>
      <c r="F241" s="467">
        <v>44500</v>
      </c>
      <c r="G241" s="364">
        <v>0</v>
      </c>
    </row>
    <row r="242" spans="1:7" s="366" customFormat="1">
      <c r="A242" s="281">
        <v>250</v>
      </c>
      <c r="B242" s="281" t="s">
        <v>1388</v>
      </c>
      <c r="C242" s="281" t="s">
        <v>1389</v>
      </c>
      <c r="D242" s="281" t="s">
        <v>2893</v>
      </c>
      <c r="E242" s="364">
        <v>500</v>
      </c>
      <c r="F242" s="467">
        <v>44561</v>
      </c>
      <c r="G242" s="364">
        <v>0</v>
      </c>
    </row>
    <row r="243" spans="1:7" s="366" customFormat="1">
      <c r="A243" s="281">
        <v>251</v>
      </c>
      <c r="B243" s="281" t="s">
        <v>1390</v>
      </c>
      <c r="C243" s="281" t="s">
        <v>1391</v>
      </c>
      <c r="D243" s="281" t="s">
        <v>2894</v>
      </c>
      <c r="E243" s="364">
        <v>50</v>
      </c>
      <c r="F243" s="467">
        <v>44530</v>
      </c>
      <c r="G243" s="364">
        <v>0</v>
      </c>
    </row>
    <row r="244" spans="1:7" s="366" customFormat="1">
      <c r="A244" s="281">
        <v>252</v>
      </c>
      <c r="B244" s="281" t="s">
        <v>1392</v>
      </c>
      <c r="C244" s="281" t="s">
        <v>1393</v>
      </c>
      <c r="D244" s="281" t="s">
        <v>2869</v>
      </c>
      <c r="E244" s="364">
        <v>573.13</v>
      </c>
      <c r="F244" s="467">
        <v>48203</v>
      </c>
      <c r="G244" s="364">
        <v>0</v>
      </c>
    </row>
    <row r="245" spans="1:7" s="366" customFormat="1">
      <c r="A245" s="281">
        <v>253</v>
      </c>
      <c r="B245" s="281" t="s">
        <v>1394</v>
      </c>
      <c r="C245" s="281" t="s">
        <v>1395</v>
      </c>
      <c r="D245" s="281" t="s">
        <v>2895</v>
      </c>
      <c r="E245" s="364">
        <v>201.71</v>
      </c>
      <c r="F245" s="467">
        <v>44530</v>
      </c>
      <c r="G245" s="364">
        <v>0</v>
      </c>
    </row>
    <row r="246" spans="1:7" s="366" customFormat="1">
      <c r="A246" s="281">
        <v>256</v>
      </c>
      <c r="B246" s="281" t="s">
        <v>1396</v>
      </c>
      <c r="C246" s="281" t="s">
        <v>1397</v>
      </c>
      <c r="D246" s="281" t="s">
        <v>2422</v>
      </c>
      <c r="E246" s="364">
        <v>1187.2</v>
      </c>
      <c r="F246" s="467">
        <v>44561</v>
      </c>
      <c r="G246" s="364">
        <v>0</v>
      </c>
    </row>
    <row r="247" spans="1:7" s="366" customFormat="1">
      <c r="A247" s="281">
        <v>257</v>
      </c>
      <c r="B247" s="281" t="s">
        <v>1398</v>
      </c>
      <c r="C247" s="281" t="s">
        <v>1399</v>
      </c>
      <c r="D247" s="281" t="s">
        <v>2896</v>
      </c>
      <c r="E247" s="364">
        <v>657.16</v>
      </c>
      <c r="F247" s="467">
        <v>44561</v>
      </c>
      <c r="G247" s="364">
        <v>0</v>
      </c>
    </row>
    <row r="248" spans="1:7" s="366" customFormat="1">
      <c r="A248" s="281">
        <v>258</v>
      </c>
      <c r="B248" s="281" t="s">
        <v>1398</v>
      </c>
      <c r="C248" s="281" t="s">
        <v>1400</v>
      </c>
      <c r="D248" s="281" t="s">
        <v>2896</v>
      </c>
      <c r="E248" s="364">
        <v>554.12</v>
      </c>
      <c r="F248" s="467">
        <v>44561</v>
      </c>
      <c r="G248" s="364">
        <v>0</v>
      </c>
    </row>
    <row r="249" spans="1:7" s="366" customFormat="1">
      <c r="A249" s="281">
        <v>259</v>
      </c>
      <c r="B249" s="281" t="s">
        <v>1398</v>
      </c>
      <c r="C249" s="281" t="s">
        <v>1401</v>
      </c>
      <c r="D249" s="281" t="s">
        <v>2896</v>
      </c>
      <c r="E249" s="364">
        <v>287</v>
      </c>
      <c r="F249" s="467">
        <v>44561</v>
      </c>
      <c r="G249" s="364">
        <v>0</v>
      </c>
    </row>
    <row r="250" spans="1:7" s="366" customFormat="1">
      <c r="A250" s="281">
        <v>260</v>
      </c>
      <c r="B250" s="281" t="s">
        <v>1398</v>
      </c>
      <c r="C250" s="281" t="s">
        <v>1402</v>
      </c>
      <c r="D250" s="281" t="s">
        <v>2896</v>
      </c>
      <c r="E250" s="364">
        <v>463.4</v>
      </c>
      <c r="F250" s="467">
        <v>44561</v>
      </c>
      <c r="G250" s="364">
        <v>0</v>
      </c>
    </row>
    <row r="251" spans="1:7" s="366" customFormat="1">
      <c r="A251" s="281">
        <v>261</v>
      </c>
      <c r="B251" s="281" t="s">
        <v>1403</v>
      </c>
      <c r="C251" s="281" t="s">
        <v>1404</v>
      </c>
      <c r="D251" s="281" t="s">
        <v>2850</v>
      </c>
      <c r="E251" s="364">
        <v>2188.67</v>
      </c>
      <c r="F251" s="467">
        <v>44561</v>
      </c>
      <c r="G251" s="364">
        <v>0</v>
      </c>
    </row>
    <row r="252" spans="1:7" s="366" customFormat="1">
      <c r="A252" s="281">
        <v>262</v>
      </c>
      <c r="B252" s="281" t="s">
        <v>1405</v>
      </c>
      <c r="C252" s="281" t="s">
        <v>1406</v>
      </c>
      <c r="D252" s="281" t="s">
        <v>2867</v>
      </c>
      <c r="E252" s="364">
        <v>4740.57</v>
      </c>
      <c r="F252" s="467">
        <v>44530</v>
      </c>
      <c r="G252" s="364">
        <v>0</v>
      </c>
    </row>
    <row r="253" spans="1:7" s="366" customFormat="1">
      <c r="A253" s="281">
        <v>263</v>
      </c>
      <c r="B253" s="281" t="s">
        <v>1405</v>
      </c>
      <c r="C253" s="281" t="s">
        <v>1407</v>
      </c>
      <c r="D253" s="281" t="s">
        <v>2867</v>
      </c>
      <c r="E253" s="364">
        <v>3083.08</v>
      </c>
      <c r="F253" s="467">
        <v>44530</v>
      </c>
      <c r="G253" s="364">
        <v>0</v>
      </c>
    </row>
    <row r="254" spans="1:7" s="366" customFormat="1">
      <c r="A254" s="281">
        <v>264</v>
      </c>
      <c r="B254" s="281" t="s">
        <v>233</v>
      </c>
      <c r="C254" s="281" t="s">
        <v>1408</v>
      </c>
      <c r="D254" s="281" t="s">
        <v>2897</v>
      </c>
      <c r="E254" s="364">
        <v>400</v>
      </c>
      <c r="F254" s="467">
        <v>44561</v>
      </c>
      <c r="G254" s="364">
        <v>0</v>
      </c>
    </row>
    <row r="255" spans="1:7" s="366" customFormat="1">
      <c r="A255" s="281">
        <v>265</v>
      </c>
      <c r="B255" s="281" t="s">
        <v>1409</v>
      </c>
      <c r="C255" s="281" t="s">
        <v>1410</v>
      </c>
      <c r="D255" s="281" t="s">
        <v>2836</v>
      </c>
      <c r="E255" s="364">
        <v>2950.57</v>
      </c>
      <c r="F255" s="467">
        <v>44561</v>
      </c>
      <c r="G255" s="364">
        <v>0</v>
      </c>
    </row>
    <row r="256" spans="1:7" s="366" customFormat="1">
      <c r="A256" s="281">
        <v>266</v>
      </c>
      <c r="B256" s="281" t="s">
        <v>233</v>
      </c>
      <c r="C256" s="281" t="s">
        <v>1411</v>
      </c>
      <c r="D256" s="281" t="s">
        <v>2828</v>
      </c>
      <c r="E256" s="364">
        <v>150</v>
      </c>
      <c r="F256" s="467">
        <v>44518</v>
      </c>
      <c r="G256" s="364">
        <v>0</v>
      </c>
    </row>
    <row r="257" spans="1:7" s="366" customFormat="1">
      <c r="A257" s="281">
        <v>267</v>
      </c>
      <c r="B257" s="281" t="s">
        <v>233</v>
      </c>
      <c r="C257" s="281" t="s">
        <v>1412</v>
      </c>
      <c r="D257" s="281" t="s">
        <v>2828</v>
      </c>
      <c r="E257" s="364">
        <v>168</v>
      </c>
      <c r="F257" s="467">
        <v>44537</v>
      </c>
      <c r="G257" s="364">
        <v>0</v>
      </c>
    </row>
    <row r="258" spans="1:7" s="366" customFormat="1">
      <c r="A258" s="281">
        <v>268</v>
      </c>
      <c r="B258" s="281" t="s">
        <v>1413</v>
      </c>
      <c r="C258" s="281" t="s">
        <v>1414</v>
      </c>
      <c r="D258" s="281" t="s">
        <v>2864</v>
      </c>
      <c r="E258" s="364">
        <v>603.97</v>
      </c>
      <c r="F258" s="467">
        <v>44561</v>
      </c>
      <c r="G258" s="364">
        <v>0</v>
      </c>
    </row>
    <row r="259" spans="1:7" s="366" customFormat="1">
      <c r="A259" s="281">
        <v>269</v>
      </c>
      <c r="B259" s="281" t="s">
        <v>1415</v>
      </c>
      <c r="C259" s="281" t="s">
        <v>1416</v>
      </c>
      <c r="D259" s="281" t="s">
        <v>2898</v>
      </c>
      <c r="E259" s="364">
        <v>571.54</v>
      </c>
      <c r="F259" s="467">
        <v>44530</v>
      </c>
      <c r="G259" s="364">
        <v>0</v>
      </c>
    </row>
    <row r="260" spans="1:7" s="366" customFormat="1">
      <c r="A260" s="281">
        <v>275</v>
      </c>
      <c r="B260" s="281" t="s">
        <v>1417</v>
      </c>
      <c r="C260" s="281" t="s">
        <v>1418</v>
      </c>
      <c r="D260" s="281" t="s">
        <v>2893</v>
      </c>
      <c r="E260" s="364">
        <v>2500</v>
      </c>
      <c r="F260" s="467">
        <v>44561</v>
      </c>
      <c r="G260" s="364">
        <v>0</v>
      </c>
    </row>
    <row r="261" spans="1:7" s="366" customFormat="1">
      <c r="A261" s="281">
        <v>276</v>
      </c>
      <c r="B261" s="281" t="s">
        <v>1419</v>
      </c>
      <c r="C261" s="281" t="s">
        <v>1420</v>
      </c>
      <c r="D261" s="281" t="s">
        <v>2899</v>
      </c>
      <c r="E261" s="364">
        <v>3696</v>
      </c>
      <c r="F261" s="467">
        <v>44561</v>
      </c>
      <c r="G261" s="364">
        <v>0</v>
      </c>
    </row>
    <row r="262" spans="1:7" s="366" customFormat="1">
      <c r="A262" s="281">
        <v>277</v>
      </c>
      <c r="B262" s="281" t="s">
        <v>1421</v>
      </c>
      <c r="C262" s="281" t="s">
        <v>1422</v>
      </c>
      <c r="D262" s="281" t="s">
        <v>2900</v>
      </c>
      <c r="E262" s="364">
        <v>336</v>
      </c>
      <c r="F262" s="467">
        <v>44469</v>
      </c>
      <c r="G262" s="364">
        <v>0</v>
      </c>
    </row>
    <row r="263" spans="1:7" s="366" customFormat="1">
      <c r="A263" s="281">
        <v>278</v>
      </c>
      <c r="B263" s="281" t="s">
        <v>1421</v>
      </c>
      <c r="C263" s="281" t="s">
        <v>1423</v>
      </c>
      <c r="D263" s="281" t="s">
        <v>2900</v>
      </c>
      <c r="E263" s="364">
        <v>5419.68</v>
      </c>
      <c r="F263" s="467">
        <v>44469</v>
      </c>
      <c r="G263" s="364">
        <v>0</v>
      </c>
    </row>
    <row r="264" spans="1:7" s="366" customFormat="1">
      <c r="A264" s="281">
        <v>279</v>
      </c>
      <c r="B264" s="281" t="s">
        <v>1421</v>
      </c>
      <c r="C264" s="281" t="s">
        <v>1424</v>
      </c>
      <c r="D264" s="281" t="s">
        <v>2900</v>
      </c>
      <c r="E264" s="364">
        <v>9915.17</v>
      </c>
      <c r="F264" s="467">
        <v>44469</v>
      </c>
      <c r="G264" s="364">
        <v>0</v>
      </c>
    </row>
    <row r="265" spans="1:7" s="366" customFormat="1">
      <c r="A265" s="281">
        <v>280</v>
      </c>
      <c r="B265" s="281" t="s">
        <v>1421</v>
      </c>
      <c r="C265" s="281" t="s">
        <v>1425</v>
      </c>
      <c r="D265" s="281" t="s">
        <v>2900</v>
      </c>
      <c r="E265" s="364">
        <v>9915.17</v>
      </c>
      <c r="F265" s="467">
        <v>44469</v>
      </c>
      <c r="G265" s="364">
        <v>0</v>
      </c>
    </row>
    <row r="266" spans="1:7" s="366" customFormat="1">
      <c r="A266" s="281">
        <v>281</v>
      </c>
      <c r="B266" s="281" t="s">
        <v>1421</v>
      </c>
      <c r="C266" s="281" t="s">
        <v>1426</v>
      </c>
      <c r="D266" s="281" t="s">
        <v>2900</v>
      </c>
      <c r="E266" s="364">
        <v>1636.32</v>
      </c>
      <c r="F266" s="467">
        <v>44469</v>
      </c>
      <c r="G266" s="364">
        <v>0</v>
      </c>
    </row>
    <row r="267" spans="1:7" s="366" customFormat="1">
      <c r="A267" s="281">
        <v>282</v>
      </c>
      <c r="B267" s="281" t="s">
        <v>1421</v>
      </c>
      <c r="C267" s="281" t="s">
        <v>1427</v>
      </c>
      <c r="D267" s="281" t="s">
        <v>2900</v>
      </c>
      <c r="E267" s="364">
        <v>1276.8</v>
      </c>
      <c r="F267" s="467">
        <v>44500</v>
      </c>
      <c r="G267" s="364">
        <v>0</v>
      </c>
    </row>
    <row r="268" spans="1:7" s="366" customFormat="1">
      <c r="A268" s="281">
        <v>283</v>
      </c>
      <c r="B268" s="281" t="s">
        <v>1421</v>
      </c>
      <c r="C268" s="281" t="s">
        <v>1428</v>
      </c>
      <c r="D268" s="281" t="s">
        <v>2900</v>
      </c>
      <c r="E268" s="364">
        <v>131.47999999999999</v>
      </c>
      <c r="F268" s="467">
        <v>44530</v>
      </c>
      <c r="G268" s="364">
        <v>0</v>
      </c>
    </row>
    <row r="269" spans="1:7" s="366" customFormat="1">
      <c r="A269" s="281">
        <v>284</v>
      </c>
      <c r="B269" s="281" t="s">
        <v>1429</v>
      </c>
      <c r="C269" s="281" t="s">
        <v>1430</v>
      </c>
      <c r="D269" s="281" t="s">
        <v>2901</v>
      </c>
      <c r="E269" s="364">
        <v>15997.7</v>
      </c>
      <c r="F269" s="467">
        <v>44561</v>
      </c>
      <c r="G269" s="364">
        <v>0</v>
      </c>
    </row>
    <row r="270" spans="1:7" s="366" customFormat="1">
      <c r="A270" s="281">
        <v>285</v>
      </c>
      <c r="B270" s="281" t="s">
        <v>1431</v>
      </c>
      <c r="C270" s="281" t="s">
        <v>1432</v>
      </c>
      <c r="D270" s="281" t="s">
        <v>2901</v>
      </c>
      <c r="E270" s="364">
        <v>2191.7399999999998</v>
      </c>
      <c r="F270" s="467">
        <v>44530</v>
      </c>
      <c r="G270" s="364">
        <v>0</v>
      </c>
    </row>
    <row r="271" spans="1:7" s="366" customFormat="1">
      <c r="A271" s="281">
        <v>286</v>
      </c>
      <c r="B271" s="281" t="s">
        <v>1431</v>
      </c>
      <c r="C271" s="281" t="s">
        <v>1433</v>
      </c>
      <c r="D271" s="281" t="s">
        <v>2901</v>
      </c>
      <c r="E271" s="364">
        <v>13148.95</v>
      </c>
      <c r="F271" s="467">
        <v>44500</v>
      </c>
      <c r="G271" s="364">
        <v>0</v>
      </c>
    </row>
    <row r="272" spans="1:7" s="366" customFormat="1">
      <c r="A272" s="281">
        <v>287</v>
      </c>
      <c r="B272" s="281" t="s">
        <v>1434</v>
      </c>
      <c r="C272" s="281" t="s">
        <v>1435</v>
      </c>
      <c r="D272" s="281" t="s">
        <v>2902</v>
      </c>
      <c r="E272" s="364">
        <v>768</v>
      </c>
      <c r="F272" s="467">
        <v>44561</v>
      </c>
      <c r="G272" s="364">
        <v>0</v>
      </c>
    </row>
    <row r="273" spans="1:7" s="366" customFormat="1">
      <c r="A273" s="281">
        <v>288</v>
      </c>
      <c r="B273" s="281" t="s">
        <v>1434</v>
      </c>
      <c r="C273" s="281" t="s">
        <v>1436</v>
      </c>
      <c r="D273" s="281" t="s">
        <v>2902</v>
      </c>
      <c r="E273" s="364">
        <v>768</v>
      </c>
      <c r="F273" s="467">
        <v>44561</v>
      </c>
      <c r="G273" s="364">
        <v>0</v>
      </c>
    </row>
    <row r="274" spans="1:7" s="366" customFormat="1">
      <c r="A274" s="281">
        <v>289</v>
      </c>
      <c r="B274" s="281" t="s">
        <v>1434</v>
      </c>
      <c r="C274" s="281" t="s">
        <v>1437</v>
      </c>
      <c r="D274" s="281" t="s">
        <v>2902</v>
      </c>
      <c r="E274" s="364">
        <v>186</v>
      </c>
      <c r="F274" s="467">
        <v>44561</v>
      </c>
      <c r="G274" s="364">
        <v>0</v>
      </c>
    </row>
    <row r="275" spans="1:7" s="366" customFormat="1">
      <c r="A275" s="281">
        <v>290</v>
      </c>
      <c r="B275" s="281" t="s">
        <v>1434</v>
      </c>
      <c r="C275" s="281" t="s">
        <v>1438</v>
      </c>
      <c r="D275" s="281" t="s">
        <v>2902</v>
      </c>
      <c r="E275" s="364">
        <v>186</v>
      </c>
      <c r="F275" s="467">
        <v>44561</v>
      </c>
      <c r="G275" s="364">
        <v>0</v>
      </c>
    </row>
    <row r="276" spans="1:7" s="366" customFormat="1">
      <c r="A276" s="281">
        <v>291</v>
      </c>
      <c r="B276" s="281" t="s">
        <v>1439</v>
      </c>
      <c r="C276" s="281" t="s">
        <v>1440</v>
      </c>
      <c r="D276" s="281" t="s">
        <v>2903</v>
      </c>
      <c r="E276" s="364">
        <v>4472</v>
      </c>
      <c r="F276" s="467"/>
      <c r="G276" s="364">
        <v>0</v>
      </c>
    </row>
    <row r="277" spans="1:7" s="366" customFormat="1">
      <c r="A277" s="281">
        <v>292</v>
      </c>
      <c r="B277" s="281" t="s">
        <v>233</v>
      </c>
      <c r="C277" s="281" t="s">
        <v>1441</v>
      </c>
      <c r="D277" s="281" t="s">
        <v>2828</v>
      </c>
      <c r="E277" s="364">
        <v>4774.63</v>
      </c>
      <c r="F277" s="467">
        <v>44561</v>
      </c>
      <c r="G277" s="364">
        <v>0</v>
      </c>
    </row>
    <row r="278" spans="1:7" s="366" customFormat="1">
      <c r="A278" s="281">
        <v>293</v>
      </c>
      <c r="B278" s="281" t="s">
        <v>1442</v>
      </c>
      <c r="C278" s="281" t="s">
        <v>1443</v>
      </c>
      <c r="D278" s="281" t="s">
        <v>2904</v>
      </c>
      <c r="E278" s="364">
        <v>1693.94</v>
      </c>
      <c r="F278" s="467">
        <v>44561</v>
      </c>
      <c r="G278" s="364">
        <v>0</v>
      </c>
    </row>
    <row r="279" spans="1:7" s="366" customFormat="1">
      <c r="A279" s="281">
        <v>294</v>
      </c>
      <c r="B279" s="281" t="s">
        <v>1442</v>
      </c>
      <c r="C279" s="281" t="s">
        <v>1444</v>
      </c>
      <c r="D279" s="281" t="s">
        <v>2904</v>
      </c>
      <c r="E279" s="364">
        <v>118.1</v>
      </c>
      <c r="F279" s="467">
        <v>44561</v>
      </c>
      <c r="G279" s="364">
        <v>0</v>
      </c>
    </row>
    <row r="280" spans="1:7" s="366" customFormat="1">
      <c r="A280" s="281">
        <v>295</v>
      </c>
      <c r="B280" s="281" t="s">
        <v>1445</v>
      </c>
      <c r="C280" s="281" t="s">
        <v>1446</v>
      </c>
      <c r="D280" s="281" t="s">
        <v>2905</v>
      </c>
      <c r="E280" s="364">
        <v>967.51</v>
      </c>
      <c r="F280" s="467">
        <v>44561</v>
      </c>
      <c r="G280" s="364">
        <v>0</v>
      </c>
    </row>
    <row r="281" spans="1:7" s="366" customFormat="1">
      <c r="A281" s="281">
        <v>296</v>
      </c>
      <c r="B281" s="281" t="s">
        <v>1445</v>
      </c>
      <c r="C281" s="281" t="s">
        <v>1447</v>
      </c>
      <c r="D281" s="281" t="s">
        <v>2905</v>
      </c>
      <c r="E281" s="364">
        <v>1064</v>
      </c>
      <c r="F281" s="467">
        <v>44561</v>
      </c>
      <c r="G281" s="364">
        <v>0</v>
      </c>
    </row>
    <row r="282" spans="1:7" s="366" customFormat="1">
      <c r="A282" s="281">
        <v>297</v>
      </c>
      <c r="B282" s="281" t="s">
        <v>1445</v>
      </c>
      <c r="C282" s="281" t="s">
        <v>1448</v>
      </c>
      <c r="D282" s="281" t="s">
        <v>2905</v>
      </c>
      <c r="E282" s="364">
        <v>2282.52</v>
      </c>
      <c r="F282" s="467">
        <v>44561</v>
      </c>
      <c r="G282" s="364">
        <v>0</v>
      </c>
    </row>
    <row r="283" spans="1:7" s="366" customFormat="1">
      <c r="A283" s="281">
        <v>299</v>
      </c>
      <c r="B283" s="281" t="s">
        <v>1449</v>
      </c>
      <c r="C283" s="281" t="s">
        <v>1450</v>
      </c>
      <c r="D283" s="343" t="s">
        <v>2906</v>
      </c>
      <c r="E283" s="364">
        <v>962.5</v>
      </c>
      <c r="F283" s="467">
        <v>44500</v>
      </c>
      <c r="G283" s="364">
        <v>0</v>
      </c>
    </row>
    <row r="284" spans="1:7" s="366" customFormat="1">
      <c r="A284" s="281">
        <v>300</v>
      </c>
      <c r="B284" s="281" t="s">
        <v>1451</v>
      </c>
      <c r="C284" s="281" t="s">
        <v>1452</v>
      </c>
      <c r="D284" s="281" t="s">
        <v>2907</v>
      </c>
      <c r="E284" s="364">
        <v>536</v>
      </c>
      <c r="F284" s="467">
        <v>44500</v>
      </c>
      <c r="G284" s="364">
        <v>0</v>
      </c>
    </row>
    <row r="285" spans="1:7" s="366" customFormat="1">
      <c r="A285" s="281">
        <v>301</v>
      </c>
      <c r="B285" s="281" t="s">
        <v>1451</v>
      </c>
      <c r="C285" s="281" t="s">
        <v>1453</v>
      </c>
      <c r="D285" s="281" t="s">
        <v>2907</v>
      </c>
      <c r="E285" s="364">
        <v>536</v>
      </c>
      <c r="F285" s="467">
        <v>44561</v>
      </c>
      <c r="G285" s="364">
        <v>0</v>
      </c>
    </row>
    <row r="286" spans="1:7" s="366" customFormat="1">
      <c r="A286" s="281">
        <v>303</v>
      </c>
      <c r="B286" s="281" t="s">
        <v>233</v>
      </c>
      <c r="C286" s="281" t="s">
        <v>1454</v>
      </c>
      <c r="D286" s="281" t="s">
        <v>2852</v>
      </c>
      <c r="E286" s="364">
        <v>40</v>
      </c>
      <c r="F286" s="467">
        <v>44561</v>
      </c>
      <c r="G286" s="364">
        <v>0</v>
      </c>
    </row>
    <row r="287" spans="1:7" s="366" customFormat="1">
      <c r="A287" s="281">
        <v>304</v>
      </c>
      <c r="B287" s="281" t="s">
        <v>1455</v>
      </c>
      <c r="C287" s="281" t="s">
        <v>1456</v>
      </c>
      <c r="D287" s="281" t="s">
        <v>2908</v>
      </c>
      <c r="E287" s="364">
        <v>1063.5</v>
      </c>
      <c r="F287" s="467">
        <v>44561</v>
      </c>
      <c r="G287" s="364">
        <v>0</v>
      </c>
    </row>
    <row r="288" spans="1:7" s="366" customFormat="1">
      <c r="A288" s="281">
        <v>305</v>
      </c>
      <c r="B288" s="281" t="s">
        <v>233</v>
      </c>
      <c r="C288" s="281" t="s">
        <v>1457</v>
      </c>
      <c r="D288" s="281" t="s">
        <v>2909</v>
      </c>
      <c r="E288" s="364">
        <v>160</v>
      </c>
      <c r="F288" s="467">
        <v>44561</v>
      </c>
      <c r="G288" s="364">
        <v>0</v>
      </c>
    </row>
    <row r="289" spans="1:7" s="366" customFormat="1">
      <c r="A289" s="281">
        <v>306</v>
      </c>
      <c r="B289" s="281" t="s">
        <v>233</v>
      </c>
      <c r="C289" s="281" t="s">
        <v>1458</v>
      </c>
      <c r="D289" s="281" t="s">
        <v>2828</v>
      </c>
      <c r="E289" s="364">
        <v>1246.49</v>
      </c>
      <c r="F289" s="467">
        <v>44530</v>
      </c>
      <c r="G289" s="364">
        <v>0</v>
      </c>
    </row>
    <row r="290" spans="1:7" s="366" customFormat="1">
      <c r="A290" s="281">
        <v>307</v>
      </c>
      <c r="B290" s="281" t="s">
        <v>1459</v>
      </c>
      <c r="C290" s="281" t="s">
        <v>1460</v>
      </c>
      <c r="D290" s="281" t="s">
        <v>2848</v>
      </c>
      <c r="E290" s="364">
        <v>29720</v>
      </c>
      <c r="F290" s="467">
        <v>44500</v>
      </c>
      <c r="G290" s="364">
        <v>0</v>
      </c>
    </row>
    <row r="291" spans="1:7" s="366" customFormat="1">
      <c r="A291" s="281">
        <v>308</v>
      </c>
      <c r="B291" s="281" t="s">
        <v>233</v>
      </c>
      <c r="C291" s="281" t="s">
        <v>1461</v>
      </c>
      <c r="D291" s="281" t="s">
        <v>2910</v>
      </c>
      <c r="E291" s="364">
        <v>600</v>
      </c>
      <c r="F291" s="467">
        <v>44561</v>
      </c>
      <c r="G291" s="364">
        <v>0</v>
      </c>
    </row>
    <row r="292" spans="1:7" s="366" customFormat="1">
      <c r="A292" s="281">
        <v>309</v>
      </c>
      <c r="B292" s="281" t="s">
        <v>1462</v>
      </c>
      <c r="C292" s="281" t="s">
        <v>1463</v>
      </c>
      <c r="D292" s="281" t="s">
        <v>2911</v>
      </c>
      <c r="E292" s="364">
        <v>3650</v>
      </c>
      <c r="F292" s="467">
        <v>44561</v>
      </c>
      <c r="G292" s="364">
        <v>0</v>
      </c>
    </row>
    <row r="293" spans="1:7" s="366" customFormat="1">
      <c r="A293" s="281">
        <v>310</v>
      </c>
      <c r="B293" s="281" t="s">
        <v>1464</v>
      </c>
      <c r="C293" s="281" t="s">
        <v>1465</v>
      </c>
      <c r="D293" s="281" t="s">
        <v>2910</v>
      </c>
      <c r="E293" s="364">
        <v>2099.96</v>
      </c>
      <c r="F293" s="467">
        <v>44543</v>
      </c>
      <c r="G293" s="364">
        <v>0</v>
      </c>
    </row>
    <row r="294" spans="1:7" s="366" customFormat="1">
      <c r="A294" s="281">
        <v>311</v>
      </c>
      <c r="B294" s="281" t="s">
        <v>1466</v>
      </c>
      <c r="C294" s="281" t="s">
        <v>1467</v>
      </c>
      <c r="D294" s="281" t="s">
        <v>2912</v>
      </c>
      <c r="E294" s="364">
        <v>1797</v>
      </c>
      <c r="F294" s="467">
        <v>44561</v>
      </c>
      <c r="G294" s="364">
        <v>0</v>
      </c>
    </row>
    <row r="295" spans="1:7" s="366" customFormat="1">
      <c r="A295" s="281">
        <v>312</v>
      </c>
      <c r="B295" s="281" t="s">
        <v>1468</v>
      </c>
      <c r="C295" s="281" t="s">
        <v>1469</v>
      </c>
      <c r="D295" s="281" t="s">
        <v>2913</v>
      </c>
      <c r="E295" s="364">
        <v>20073.509999999998</v>
      </c>
      <c r="F295" s="467">
        <v>44561</v>
      </c>
      <c r="G295" s="364">
        <v>0</v>
      </c>
    </row>
    <row r="296" spans="1:7" s="366" customFormat="1">
      <c r="A296" s="281">
        <v>313</v>
      </c>
      <c r="B296" s="281" t="s">
        <v>1470</v>
      </c>
      <c r="C296" s="281" t="s">
        <v>1471</v>
      </c>
      <c r="D296" s="281" t="s">
        <v>2872</v>
      </c>
      <c r="E296" s="364">
        <v>1800</v>
      </c>
      <c r="F296" s="467">
        <v>44561</v>
      </c>
      <c r="G296" s="364">
        <v>0</v>
      </c>
    </row>
    <row r="297" spans="1:7" s="366" customFormat="1">
      <c r="A297" s="281">
        <v>314</v>
      </c>
      <c r="B297" s="281" t="s">
        <v>1472</v>
      </c>
      <c r="C297" s="281" t="s">
        <v>1473</v>
      </c>
      <c r="D297" s="281" t="s">
        <v>2869</v>
      </c>
      <c r="E297" s="364">
        <v>5830.78</v>
      </c>
      <c r="F297" s="467">
        <v>44530</v>
      </c>
      <c r="G297" s="364">
        <v>0</v>
      </c>
    </row>
    <row r="298" spans="1:7" s="366" customFormat="1">
      <c r="A298" s="281">
        <v>315</v>
      </c>
      <c r="B298" s="281" t="s">
        <v>1474</v>
      </c>
      <c r="C298" s="281" t="s">
        <v>1475</v>
      </c>
      <c r="D298" s="281" t="s">
        <v>2914</v>
      </c>
      <c r="E298" s="364">
        <v>300</v>
      </c>
      <c r="F298" s="467">
        <v>44561</v>
      </c>
      <c r="G298" s="364">
        <v>0</v>
      </c>
    </row>
    <row r="299" spans="1:7" s="366" customFormat="1">
      <c r="A299" s="281">
        <v>316</v>
      </c>
      <c r="B299" s="281" t="s">
        <v>1476</v>
      </c>
      <c r="C299" s="281" t="s">
        <v>1477</v>
      </c>
      <c r="D299" s="281" t="s">
        <v>2826</v>
      </c>
      <c r="E299" s="364">
        <v>414.4</v>
      </c>
      <c r="F299" s="467">
        <v>44469</v>
      </c>
      <c r="G299" s="364">
        <v>0</v>
      </c>
    </row>
    <row r="300" spans="1:7" s="366" customFormat="1">
      <c r="A300" s="281">
        <v>317</v>
      </c>
      <c r="B300" s="281" t="s">
        <v>1476</v>
      </c>
      <c r="C300" s="281" t="s">
        <v>1478</v>
      </c>
      <c r="D300" s="281" t="s">
        <v>2915</v>
      </c>
      <c r="E300" s="364">
        <v>3886.2979999999998</v>
      </c>
      <c r="F300" s="467">
        <v>44561</v>
      </c>
      <c r="G300" s="364">
        <v>0</v>
      </c>
    </row>
    <row r="301" spans="1:7" s="366" customFormat="1">
      <c r="A301" s="281">
        <v>319</v>
      </c>
      <c r="B301" s="281" t="s">
        <v>1479</v>
      </c>
      <c r="C301" s="281" t="s">
        <v>1480</v>
      </c>
      <c r="D301" s="281" t="s">
        <v>2916</v>
      </c>
      <c r="E301" s="364">
        <v>530.88</v>
      </c>
      <c r="F301" s="467">
        <v>44530</v>
      </c>
      <c r="G301" s="364">
        <v>0</v>
      </c>
    </row>
    <row r="302" spans="1:7" s="366" customFormat="1">
      <c r="A302" s="281">
        <v>320</v>
      </c>
      <c r="B302" s="281" t="s">
        <v>1481</v>
      </c>
      <c r="C302" s="281" t="s">
        <v>1482</v>
      </c>
      <c r="D302" s="281" t="s">
        <v>2917</v>
      </c>
      <c r="E302" s="364">
        <v>6199.73</v>
      </c>
      <c r="F302" s="467">
        <v>44530</v>
      </c>
      <c r="G302" s="364">
        <v>0</v>
      </c>
    </row>
    <row r="303" spans="1:7" s="366" customFormat="1">
      <c r="A303" s="281">
        <v>321</v>
      </c>
      <c r="B303" s="281" t="s">
        <v>1483</v>
      </c>
      <c r="C303" s="281" t="s">
        <v>1484</v>
      </c>
      <c r="D303" s="281" t="s">
        <v>2918</v>
      </c>
      <c r="E303" s="364">
        <v>761.71</v>
      </c>
      <c r="F303" s="467">
        <v>44561</v>
      </c>
      <c r="G303" s="364">
        <v>0</v>
      </c>
    </row>
    <row r="304" spans="1:7" s="366" customFormat="1">
      <c r="A304" s="281">
        <v>322</v>
      </c>
      <c r="B304" s="281" t="s">
        <v>1485</v>
      </c>
      <c r="C304" s="281" t="s">
        <v>1486</v>
      </c>
      <c r="D304" s="281" t="s">
        <v>2913</v>
      </c>
      <c r="E304" s="364">
        <v>1078.3599999999999</v>
      </c>
      <c r="F304" s="467">
        <v>44561</v>
      </c>
      <c r="G304" s="364">
        <v>0</v>
      </c>
    </row>
    <row r="305" spans="1:7" s="366" customFormat="1">
      <c r="A305" s="281">
        <v>323</v>
      </c>
      <c r="B305" s="281" t="s">
        <v>1487</v>
      </c>
      <c r="C305" s="281" t="s">
        <v>1488</v>
      </c>
      <c r="D305" s="281" t="s">
        <v>2919</v>
      </c>
      <c r="E305" s="364">
        <v>2865</v>
      </c>
      <c r="F305" s="467">
        <v>44409</v>
      </c>
      <c r="G305" s="364">
        <v>0</v>
      </c>
    </row>
    <row r="306" spans="1:7" s="366" customFormat="1">
      <c r="A306" s="281">
        <v>324</v>
      </c>
      <c r="B306" s="281" t="s">
        <v>1489</v>
      </c>
      <c r="C306" s="281" t="s">
        <v>1490</v>
      </c>
      <c r="D306" s="281" t="s">
        <v>2920</v>
      </c>
      <c r="E306" s="364">
        <v>532.79999999999995</v>
      </c>
      <c r="F306" s="467">
        <v>44469</v>
      </c>
      <c r="G306" s="364">
        <v>0</v>
      </c>
    </row>
    <row r="307" spans="1:7" s="366" customFormat="1">
      <c r="A307" s="281">
        <v>325</v>
      </c>
      <c r="B307" s="281" t="s">
        <v>1489</v>
      </c>
      <c r="C307" s="281" t="s">
        <v>1491</v>
      </c>
      <c r="D307" s="281" t="s">
        <v>2920</v>
      </c>
      <c r="E307" s="364">
        <v>135.9</v>
      </c>
      <c r="F307" s="467">
        <v>44469</v>
      </c>
      <c r="G307" s="364">
        <v>0</v>
      </c>
    </row>
    <row r="308" spans="1:7" s="366" customFormat="1">
      <c r="A308" s="281">
        <v>326</v>
      </c>
      <c r="B308" s="281" t="s">
        <v>1492</v>
      </c>
      <c r="C308" s="281" t="s">
        <v>1493</v>
      </c>
      <c r="D308" s="281" t="s">
        <v>2898</v>
      </c>
      <c r="E308" s="364">
        <v>571.54</v>
      </c>
      <c r="F308" s="467">
        <v>44561</v>
      </c>
      <c r="G308" s="364">
        <v>0</v>
      </c>
    </row>
    <row r="309" spans="1:7" s="366" customFormat="1">
      <c r="A309" s="281">
        <v>327</v>
      </c>
      <c r="B309" s="281" t="s">
        <v>1492</v>
      </c>
      <c r="C309" s="281" t="s">
        <v>1494</v>
      </c>
      <c r="D309" s="281" t="s">
        <v>2898</v>
      </c>
      <c r="E309" s="364">
        <v>780.19</v>
      </c>
      <c r="F309" s="467">
        <v>44561</v>
      </c>
      <c r="G309" s="364">
        <v>0</v>
      </c>
    </row>
    <row r="310" spans="1:7" s="366" customFormat="1">
      <c r="A310" s="281">
        <v>328</v>
      </c>
      <c r="B310" s="281" t="s">
        <v>1492</v>
      </c>
      <c r="C310" s="281" t="s">
        <v>1495</v>
      </c>
      <c r="D310" s="281" t="s">
        <v>2898</v>
      </c>
      <c r="E310" s="364">
        <v>435.46</v>
      </c>
      <c r="F310" s="467">
        <v>44561</v>
      </c>
      <c r="G310" s="364">
        <v>0</v>
      </c>
    </row>
    <row r="311" spans="1:7" s="366" customFormat="1">
      <c r="A311" s="281">
        <v>329</v>
      </c>
      <c r="B311" s="281" t="s">
        <v>1496</v>
      </c>
      <c r="C311" s="281" t="s">
        <v>1497</v>
      </c>
      <c r="D311" s="281" t="s">
        <v>2869</v>
      </c>
      <c r="E311" s="364">
        <v>17504.29</v>
      </c>
      <c r="F311" s="467">
        <v>44530</v>
      </c>
      <c r="G311" s="364">
        <v>0</v>
      </c>
    </row>
    <row r="312" spans="1:7" s="366" customFormat="1">
      <c r="A312" s="281">
        <v>330</v>
      </c>
      <c r="B312" s="281" t="s">
        <v>276</v>
      </c>
      <c r="C312" s="281" t="s">
        <v>1498</v>
      </c>
      <c r="D312" s="281" t="s">
        <v>2921</v>
      </c>
      <c r="E312" s="364">
        <v>159.04</v>
      </c>
      <c r="F312" s="467">
        <v>44561</v>
      </c>
      <c r="G312" s="364">
        <v>0</v>
      </c>
    </row>
    <row r="313" spans="1:7" s="366" customFormat="1">
      <c r="A313" s="281">
        <v>331</v>
      </c>
      <c r="B313" s="281" t="s">
        <v>276</v>
      </c>
      <c r="C313" s="281" t="s">
        <v>1499</v>
      </c>
      <c r="D313" s="281" t="s">
        <v>2921</v>
      </c>
      <c r="E313" s="364">
        <v>3701.6</v>
      </c>
      <c r="F313" s="467">
        <v>44561</v>
      </c>
      <c r="G313" s="364">
        <v>0</v>
      </c>
    </row>
    <row r="314" spans="1:7" s="366" customFormat="1">
      <c r="A314" s="281">
        <v>332</v>
      </c>
      <c r="B314" s="281" t="s">
        <v>1500</v>
      </c>
      <c r="C314" s="281" t="s">
        <v>1501</v>
      </c>
      <c r="D314" s="281" t="s">
        <v>2922</v>
      </c>
      <c r="E314" s="364">
        <v>268.13</v>
      </c>
      <c r="F314" s="467">
        <v>44561</v>
      </c>
      <c r="G314" s="364">
        <v>0</v>
      </c>
    </row>
    <row r="315" spans="1:7" s="366" customFormat="1">
      <c r="A315" s="281">
        <v>333</v>
      </c>
      <c r="B315" s="281" t="s">
        <v>491</v>
      </c>
      <c r="C315" s="281" t="s">
        <v>1502</v>
      </c>
      <c r="D315" s="281" t="s">
        <v>2831</v>
      </c>
      <c r="E315" s="364">
        <v>474.1</v>
      </c>
      <c r="F315" s="467">
        <v>44561</v>
      </c>
      <c r="G315" s="364">
        <v>0</v>
      </c>
    </row>
    <row r="316" spans="1:7" s="366" customFormat="1">
      <c r="A316" s="281">
        <v>334</v>
      </c>
      <c r="B316" s="281" t="s">
        <v>1503</v>
      </c>
      <c r="C316" s="281" t="s">
        <v>1504</v>
      </c>
      <c r="D316" s="281" t="s">
        <v>2923</v>
      </c>
      <c r="E316" s="364">
        <v>10879.48</v>
      </c>
      <c r="F316" s="467">
        <v>44561</v>
      </c>
      <c r="G316" s="364">
        <v>0</v>
      </c>
    </row>
    <row r="317" spans="1:7" s="366" customFormat="1">
      <c r="A317" s="281">
        <v>335</v>
      </c>
      <c r="B317" s="281" t="s">
        <v>1503</v>
      </c>
      <c r="C317" s="281" t="s">
        <v>1505</v>
      </c>
      <c r="D317" s="281" t="s">
        <v>2924</v>
      </c>
      <c r="E317" s="364">
        <v>1105.0999999999999</v>
      </c>
      <c r="F317" s="467">
        <v>44530</v>
      </c>
      <c r="G317" s="364">
        <v>0</v>
      </c>
    </row>
    <row r="318" spans="1:7" s="366" customFormat="1">
      <c r="A318" s="281">
        <v>336</v>
      </c>
      <c r="B318" s="281" t="s">
        <v>1503</v>
      </c>
      <c r="C318" s="281" t="s">
        <v>1506</v>
      </c>
      <c r="D318" s="281" t="s">
        <v>2925</v>
      </c>
      <c r="E318" s="364">
        <v>567.80999999999995</v>
      </c>
      <c r="F318" s="467">
        <v>44561</v>
      </c>
      <c r="G318" s="364">
        <v>0</v>
      </c>
    </row>
    <row r="319" spans="1:7" s="366" customFormat="1">
      <c r="A319" s="281">
        <v>338</v>
      </c>
      <c r="B319" s="281" t="s">
        <v>1507</v>
      </c>
      <c r="C319" s="281" t="s">
        <v>1508</v>
      </c>
      <c r="D319" s="281" t="s">
        <v>2926</v>
      </c>
      <c r="E319" s="364">
        <v>5053.9399999999996</v>
      </c>
      <c r="F319" s="467">
        <v>44439</v>
      </c>
      <c r="G319" s="364">
        <v>0</v>
      </c>
    </row>
    <row r="320" spans="1:7" s="366" customFormat="1">
      <c r="A320" s="281">
        <v>339</v>
      </c>
      <c r="B320" s="281" t="s">
        <v>1509</v>
      </c>
      <c r="C320" s="281" t="s">
        <v>1510</v>
      </c>
      <c r="D320" s="281" t="s">
        <v>2833</v>
      </c>
      <c r="E320" s="364">
        <v>400</v>
      </c>
      <c r="F320" s="467">
        <v>44504</v>
      </c>
      <c r="G320" s="364">
        <v>0</v>
      </c>
    </row>
    <row r="321" spans="1:7" s="366" customFormat="1">
      <c r="A321" s="281">
        <v>340</v>
      </c>
      <c r="B321" s="281" t="s">
        <v>1511</v>
      </c>
      <c r="C321" s="281" t="s">
        <v>1512</v>
      </c>
      <c r="D321" s="281" t="s">
        <v>2867</v>
      </c>
      <c r="E321" s="364">
        <v>3323.96</v>
      </c>
      <c r="F321" s="467">
        <v>44469</v>
      </c>
      <c r="G321" s="364">
        <v>0</v>
      </c>
    </row>
    <row r="322" spans="1:7" s="366" customFormat="1">
      <c r="A322" s="281">
        <v>341</v>
      </c>
      <c r="B322" s="281" t="s">
        <v>1513</v>
      </c>
      <c r="C322" s="281" t="s">
        <v>1514</v>
      </c>
      <c r="D322" s="281" t="s">
        <v>2927</v>
      </c>
      <c r="E322" s="364">
        <v>12213.75</v>
      </c>
      <c r="F322" s="467">
        <v>44500</v>
      </c>
      <c r="G322" s="364">
        <v>0</v>
      </c>
    </row>
    <row r="323" spans="1:7" s="366" customFormat="1">
      <c r="A323" s="281">
        <v>342</v>
      </c>
      <c r="B323" s="281" t="s">
        <v>1515</v>
      </c>
      <c r="C323" s="281" t="s">
        <v>1516</v>
      </c>
      <c r="D323" s="281" t="s">
        <v>160</v>
      </c>
      <c r="E323" s="364">
        <v>141.12</v>
      </c>
      <c r="F323" s="467">
        <v>44561</v>
      </c>
      <c r="G323" s="364">
        <v>0</v>
      </c>
    </row>
    <row r="324" spans="1:7" s="366" customFormat="1">
      <c r="A324" s="281">
        <v>343</v>
      </c>
      <c r="B324" s="281" t="s">
        <v>1517</v>
      </c>
      <c r="C324" s="281" t="s">
        <v>1518</v>
      </c>
      <c r="D324" s="281" t="s">
        <v>2869</v>
      </c>
      <c r="E324" s="364">
        <v>1286.3499999999999</v>
      </c>
      <c r="F324" s="467">
        <v>44439</v>
      </c>
      <c r="G324" s="364">
        <v>0</v>
      </c>
    </row>
    <row r="325" spans="1:7" s="366" customFormat="1">
      <c r="A325" s="281"/>
      <c r="B325" s="281"/>
      <c r="C325" s="281"/>
      <c r="D325" s="444" t="s">
        <v>231</v>
      </c>
      <c r="E325" s="445">
        <f>SUM(E7:E324)</f>
        <v>1670077.6919999998</v>
      </c>
      <c r="F325" s="445">
        <f t="shared" ref="F325:G325" si="0">SUM(F7:F324)</f>
        <v>14031304</v>
      </c>
      <c r="G325" s="445">
        <f t="shared" si="0"/>
        <v>352.35</v>
      </c>
    </row>
  </sheetData>
  <customSheetViews>
    <customSheetView guid="{0B6FAD62-43BD-4EC8-9980-3120FC41C2BF}" showGridLines="0" fitToPage="1" hiddenColumns="1">
      <selection activeCell="B14" sqref="B14"/>
      <pageMargins left="0.7" right="0.7" top="0.75" bottom="0.75" header="0.3" footer="0.3"/>
      <pageSetup scale="92" fitToHeight="0" orientation="landscape" r:id="rId1"/>
    </customSheetView>
    <customSheetView guid="{57AB6574-63F2-40B5-BA02-4B403D8BA163}" showPageBreaks="1" showGridLines="0" fitToPage="1" printArea="1" hiddenColumns="1" topLeftCell="A151">
      <selection activeCell="B14" sqref="B14"/>
      <pageMargins left="0.7" right="0.7" top="0.75" bottom="0.75" header="0.3" footer="0.3"/>
      <pageSetup scale="92" fitToHeight="0" orientation="landscape" r:id="rId2"/>
    </customSheetView>
  </customSheetViews>
  <mergeCells count="6">
    <mergeCell ref="G5:G6"/>
    <mergeCell ref="E5:E6"/>
    <mergeCell ref="A3:G3"/>
    <mergeCell ref="A4:A6"/>
    <mergeCell ref="B4:B6"/>
    <mergeCell ref="D4:D6"/>
  </mergeCells>
  <pageMargins left="0.7" right="0.7" top="0.75" bottom="0.75" header="0.3" footer="0.3"/>
  <pageSetup scale="92" fitToHeight="0" orientation="landscape" r:id="rId3"/>
  <legacyDrawing r:id="rId4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1"/>
  <sheetViews>
    <sheetView showGridLines="0" topLeftCell="A16" zoomScaleNormal="100" workbookViewId="0">
      <selection activeCell="D26" sqref="D26"/>
    </sheetView>
  </sheetViews>
  <sheetFormatPr defaultColWidth="8.90625" defaultRowHeight="13"/>
  <cols>
    <col min="1" max="1" width="8.90625" style="385"/>
    <col min="2" max="2" width="35.08984375" style="385" customWidth="1"/>
    <col min="3" max="3" width="35.08984375" style="385" hidden="1" customWidth="1"/>
    <col min="4" max="4" width="57.08984375" style="385" customWidth="1"/>
    <col min="5" max="5" width="24.54296875" style="385" customWidth="1"/>
    <col min="6" max="6" width="20.6328125" style="385" hidden="1" customWidth="1"/>
    <col min="7" max="7" width="21.6328125" style="385" customWidth="1"/>
    <col min="8" max="16384" width="8.90625" style="385"/>
  </cols>
  <sheetData>
    <row r="1" spans="1:7">
      <c r="A1" s="388" t="s">
        <v>3118</v>
      </c>
    </row>
    <row r="2" spans="1:7">
      <c r="A2" s="388" t="s">
        <v>3162</v>
      </c>
    </row>
    <row r="3" spans="1:7" ht="29.4" customHeight="1">
      <c r="A3" s="494" t="s">
        <v>3177</v>
      </c>
      <c r="B3" s="495"/>
      <c r="C3" s="495"/>
      <c r="D3" s="495"/>
      <c r="E3" s="495"/>
      <c r="F3" s="495"/>
      <c r="G3" s="496"/>
    </row>
    <row r="4" spans="1:7">
      <c r="A4" s="491" t="s">
        <v>4</v>
      </c>
      <c r="B4" s="491" t="s">
        <v>9</v>
      </c>
      <c r="C4" s="106"/>
      <c r="D4" s="491" t="s">
        <v>1</v>
      </c>
      <c r="E4" s="244" t="s">
        <v>3175</v>
      </c>
      <c r="F4" s="317" t="s">
        <v>7</v>
      </c>
      <c r="G4" s="109" t="s">
        <v>3186</v>
      </c>
    </row>
    <row r="5" spans="1:7">
      <c r="A5" s="492"/>
      <c r="B5" s="492"/>
      <c r="C5" s="108" t="s">
        <v>10</v>
      </c>
      <c r="D5" s="492"/>
      <c r="E5" s="516" t="s">
        <v>3170</v>
      </c>
      <c r="F5" s="317"/>
      <c r="G5" s="516" t="s">
        <v>3170</v>
      </c>
    </row>
    <row r="6" spans="1:7">
      <c r="A6" s="493"/>
      <c r="B6" s="493"/>
      <c r="C6" s="110"/>
      <c r="D6" s="493"/>
      <c r="E6" s="517"/>
      <c r="F6" s="326"/>
      <c r="G6" s="517"/>
    </row>
    <row r="7" spans="1:7" s="366" customFormat="1">
      <c r="A7" s="469" t="s">
        <v>1568</v>
      </c>
      <c r="B7" s="416" t="s">
        <v>2270</v>
      </c>
      <c r="C7" s="416"/>
      <c r="D7" s="169" t="s">
        <v>2271</v>
      </c>
      <c r="E7" s="170">
        <v>1008</v>
      </c>
      <c r="F7" s="188" t="s">
        <v>2272</v>
      </c>
      <c r="G7" s="364">
        <v>0</v>
      </c>
    </row>
    <row r="8" spans="1:7" s="366" customFormat="1">
      <c r="A8" s="469" t="s">
        <v>1573</v>
      </c>
      <c r="B8" s="416" t="s">
        <v>2273</v>
      </c>
      <c r="C8" s="416"/>
      <c r="D8" s="169" t="s">
        <v>2274</v>
      </c>
      <c r="E8" s="170">
        <v>18961.71</v>
      </c>
      <c r="F8" s="188"/>
      <c r="G8" s="364">
        <v>0</v>
      </c>
    </row>
    <row r="9" spans="1:7" s="366" customFormat="1">
      <c r="A9" s="469" t="s">
        <v>1576</v>
      </c>
      <c r="B9" s="416" t="s">
        <v>2275</v>
      </c>
      <c r="C9" s="416"/>
      <c r="D9" s="169" t="s">
        <v>2276</v>
      </c>
      <c r="E9" s="170">
        <v>300</v>
      </c>
      <c r="F9" s="188" t="s">
        <v>2277</v>
      </c>
      <c r="G9" s="364">
        <v>0</v>
      </c>
    </row>
    <row r="10" spans="1:7" s="366" customFormat="1">
      <c r="A10" s="469" t="s">
        <v>1580</v>
      </c>
      <c r="B10" s="416" t="s">
        <v>866</v>
      </c>
      <c r="C10" s="416"/>
      <c r="D10" s="169" t="s">
        <v>2278</v>
      </c>
      <c r="E10" s="170">
        <v>7322.59</v>
      </c>
      <c r="F10" s="188" t="s">
        <v>2279</v>
      </c>
      <c r="G10" s="364">
        <v>0</v>
      </c>
    </row>
    <row r="11" spans="1:7" s="366" customFormat="1">
      <c r="A11" s="469" t="s">
        <v>1582</v>
      </c>
      <c r="B11" s="416" t="s">
        <v>2280</v>
      </c>
      <c r="C11" s="416"/>
      <c r="D11" s="169" t="s">
        <v>2300</v>
      </c>
      <c r="E11" s="170">
        <v>184.8</v>
      </c>
      <c r="F11" s="188" t="s">
        <v>2277</v>
      </c>
      <c r="G11" s="364">
        <v>0</v>
      </c>
    </row>
    <row r="12" spans="1:7" s="366" customFormat="1">
      <c r="A12" s="469" t="s">
        <v>1584</v>
      </c>
      <c r="B12" s="416" t="s">
        <v>2281</v>
      </c>
      <c r="C12" s="416"/>
      <c r="D12" s="169" t="s">
        <v>2282</v>
      </c>
      <c r="E12" s="170">
        <f>12423.06+25000</f>
        <v>37423.06</v>
      </c>
      <c r="F12" s="188" t="s">
        <v>2283</v>
      </c>
      <c r="G12" s="364">
        <v>0</v>
      </c>
    </row>
    <row r="13" spans="1:7" s="366" customFormat="1">
      <c r="A13" s="469" t="s">
        <v>1587</v>
      </c>
      <c r="B13" s="416" t="s">
        <v>2284</v>
      </c>
      <c r="C13" s="416"/>
      <c r="D13" s="169" t="s">
        <v>2285</v>
      </c>
      <c r="E13" s="170">
        <v>476</v>
      </c>
      <c r="F13" s="188" t="s">
        <v>2286</v>
      </c>
      <c r="G13" s="364">
        <v>0</v>
      </c>
    </row>
    <row r="14" spans="1:7" s="366" customFormat="1">
      <c r="A14" s="469" t="s">
        <v>1592</v>
      </c>
      <c r="B14" s="416" t="s">
        <v>2287</v>
      </c>
      <c r="C14" s="416"/>
      <c r="D14" s="169" t="s">
        <v>2288</v>
      </c>
      <c r="E14" s="170">
        <v>284.05</v>
      </c>
      <c r="F14" s="188" t="s">
        <v>2289</v>
      </c>
      <c r="G14" s="364">
        <v>0</v>
      </c>
    </row>
    <row r="15" spans="1:7" s="366" customFormat="1">
      <c r="A15" s="469" t="s">
        <v>1595</v>
      </c>
      <c r="B15" s="416" t="s">
        <v>2290</v>
      </c>
      <c r="C15" s="416"/>
      <c r="D15" s="169" t="s">
        <v>2291</v>
      </c>
      <c r="E15" s="170">
        <v>820.76</v>
      </c>
      <c r="F15" s="188" t="s">
        <v>2277</v>
      </c>
      <c r="G15" s="364">
        <v>0</v>
      </c>
    </row>
    <row r="16" spans="1:7" s="366" customFormat="1">
      <c r="A16" s="469" t="s">
        <v>1603</v>
      </c>
      <c r="B16" s="416" t="s">
        <v>2292</v>
      </c>
      <c r="C16" s="416"/>
      <c r="D16" s="169" t="s">
        <v>2293</v>
      </c>
      <c r="E16" s="170">
        <v>26378.25</v>
      </c>
      <c r="F16" s="188" t="s">
        <v>2286</v>
      </c>
      <c r="G16" s="364">
        <v>0</v>
      </c>
    </row>
    <row r="17" spans="1:7" s="366" customFormat="1">
      <c r="A17" s="469" t="s">
        <v>1610</v>
      </c>
      <c r="B17" s="416" t="s">
        <v>2294</v>
      </c>
      <c r="C17" s="416"/>
      <c r="D17" s="169" t="s">
        <v>2295</v>
      </c>
      <c r="E17" s="170">
        <v>112</v>
      </c>
      <c r="F17" s="188" t="s">
        <v>2296</v>
      </c>
      <c r="G17" s="364">
        <v>0</v>
      </c>
    </row>
    <row r="18" spans="1:7" s="366" customFormat="1">
      <c r="A18" s="469" t="s">
        <v>1621</v>
      </c>
      <c r="B18" s="416" t="s">
        <v>2297</v>
      </c>
      <c r="C18" s="416"/>
      <c r="D18" s="169" t="s">
        <v>2298</v>
      </c>
      <c r="E18" s="170">
        <v>756.7</v>
      </c>
      <c r="F18" s="188"/>
      <c r="G18" s="364">
        <v>0</v>
      </c>
    </row>
    <row r="19" spans="1:7" s="366" customFormat="1">
      <c r="A19" s="469" t="s">
        <v>1624</v>
      </c>
      <c r="B19" s="416" t="s">
        <v>2299</v>
      </c>
      <c r="C19" s="416"/>
      <c r="D19" s="169" t="s">
        <v>2300</v>
      </c>
      <c r="E19" s="170">
        <v>1103.1500000000001</v>
      </c>
      <c r="F19" s="188" t="s">
        <v>2279</v>
      </c>
      <c r="G19" s="364">
        <v>0</v>
      </c>
    </row>
    <row r="20" spans="1:7" s="366" customFormat="1">
      <c r="A20" s="469" t="s">
        <v>1626</v>
      </c>
      <c r="B20" s="416" t="s">
        <v>2301</v>
      </c>
      <c r="C20" s="416"/>
      <c r="D20" s="169" t="s">
        <v>2302</v>
      </c>
      <c r="E20" s="170">
        <v>86.8</v>
      </c>
      <c r="F20" s="188" t="s">
        <v>2279</v>
      </c>
      <c r="G20" s="364">
        <v>0</v>
      </c>
    </row>
    <row r="21" spans="1:7" s="366" customFormat="1">
      <c r="A21" s="469" t="s">
        <v>1628</v>
      </c>
      <c r="B21" s="416" t="s">
        <v>1409</v>
      </c>
      <c r="C21" s="416"/>
      <c r="D21" s="169" t="s">
        <v>2303</v>
      </c>
      <c r="E21" s="170">
        <f>7031.36+5575.36</f>
        <v>12606.72</v>
      </c>
      <c r="F21" s="188" t="s">
        <v>2272</v>
      </c>
      <c r="G21" s="364">
        <v>0</v>
      </c>
    </row>
    <row r="22" spans="1:7" s="366" customFormat="1">
      <c r="A22" s="469" t="s">
        <v>1631</v>
      </c>
      <c r="B22" s="416" t="s">
        <v>2304</v>
      </c>
      <c r="C22" s="416"/>
      <c r="D22" s="169" t="s">
        <v>2305</v>
      </c>
      <c r="E22" s="170">
        <v>6704.88</v>
      </c>
      <c r="F22" s="188"/>
      <c r="G22" s="364">
        <v>0</v>
      </c>
    </row>
    <row r="23" spans="1:7" s="366" customFormat="1">
      <c r="A23" s="469" t="s">
        <v>1634</v>
      </c>
      <c r="B23" s="416" t="s">
        <v>2306</v>
      </c>
      <c r="C23" s="416"/>
      <c r="D23" s="169" t="s">
        <v>2307</v>
      </c>
      <c r="E23" s="170">
        <v>400</v>
      </c>
      <c r="F23" s="188"/>
      <c r="G23" s="364">
        <v>0</v>
      </c>
    </row>
    <row r="24" spans="1:7" s="366" customFormat="1">
      <c r="A24" s="469" t="s">
        <v>1636</v>
      </c>
      <c r="B24" s="416" t="s">
        <v>2308</v>
      </c>
      <c r="C24" s="416"/>
      <c r="D24" s="169" t="s">
        <v>2309</v>
      </c>
      <c r="E24" s="170">
        <v>3389.76</v>
      </c>
      <c r="F24" s="188" t="s">
        <v>2277</v>
      </c>
      <c r="G24" s="364">
        <v>0</v>
      </c>
    </row>
    <row r="25" spans="1:7" s="366" customFormat="1">
      <c r="A25" s="469" t="s">
        <v>1639</v>
      </c>
      <c r="B25" s="416" t="s">
        <v>2310</v>
      </c>
      <c r="C25" s="416"/>
      <c r="D25" s="169" t="s">
        <v>2300</v>
      </c>
      <c r="E25" s="170">
        <v>475</v>
      </c>
      <c r="F25" s="188"/>
      <c r="G25" s="364">
        <v>0</v>
      </c>
    </row>
    <row r="26" spans="1:7" s="366" customFormat="1">
      <c r="A26" s="469" t="s">
        <v>1643</v>
      </c>
      <c r="B26" s="416" t="s">
        <v>2311</v>
      </c>
      <c r="C26" s="416"/>
      <c r="D26" s="169" t="s">
        <v>2312</v>
      </c>
      <c r="E26" s="170">
        <v>2350</v>
      </c>
      <c r="F26" s="188" t="s">
        <v>2277</v>
      </c>
      <c r="G26" s="364">
        <v>0</v>
      </c>
    </row>
    <row r="27" spans="1:7" s="366" customFormat="1">
      <c r="A27" s="469" t="s">
        <v>1646</v>
      </c>
      <c r="B27" s="416" t="s">
        <v>2313</v>
      </c>
      <c r="C27" s="416"/>
      <c r="D27" s="169" t="s">
        <v>2314</v>
      </c>
      <c r="E27" s="170">
        <v>1219</v>
      </c>
      <c r="F27" s="188" t="s">
        <v>2277</v>
      </c>
      <c r="G27" s="364">
        <v>0</v>
      </c>
    </row>
    <row r="28" spans="1:7" s="366" customFormat="1">
      <c r="A28" s="469" t="s">
        <v>1650</v>
      </c>
      <c r="B28" s="416" t="s">
        <v>2315</v>
      </c>
      <c r="C28" s="416"/>
      <c r="D28" s="169" t="s">
        <v>2316</v>
      </c>
      <c r="E28" s="170">
        <v>285.99</v>
      </c>
      <c r="F28" s="188" t="s">
        <v>2277</v>
      </c>
      <c r="G28" s="364">
        <v>0</v>
      </c>
    </row>
    <row r="29" spans="1:7" s="366" customFormat="1">
      <c r="A29" s="469" t="s">
        <v>1656</v>
      </c>
      <c r="B29" s="416" t="s">
        <v>2317</v>
      </c>
      <c r="C29" s="416"/>
      <c r="D29" s="169" t="s">
        <v>2318</v>
      </c>
      <c r="E29" s="170">
        <v>776.8</v>
      </c>
      <c r="F29" s="188" t="s">
        <v>2277</v>
      </c>
      <c r="G29" s="364">
        <v>0</v>
      </c>
    </row>
    <row r="30" spans="1:7" s="366" customFormat="1">
      <c r="A30" s="469" t="s">
        <v>2319</v>
      </c>
      <c r="B30" s="416" t="s">
        <v>2320</v>
      </c>
      <c r="C30" s="416"/>
      <c r="D30" s="169"/>
      <c r="E30" s="170">
        <v>880</v>
      </c>
      <c r="F30" s="195"/>
      <c r="G30" s="364">
        <v>0</v>
      </c>
    </row>
    <row r="31" spans="1:7" ht="20.149999999999999" customHeight="1">
      <c r="A31" s="383"/>
      <c r="B31" s="452"/>
      <c r="C31" s="452"/>
      <c r="D31" s="453" t="s">
        <v>3</v>
      </c>
      <c r="E31" s="470">
        <f>SUM(E7:E30)</f>
        <v>124306.02</v>
      </c>
      <c r="F31" s="470">
        <f t="shared" ref="F31:G31" si="0">SUM(F7:F30)</f>
        <v>0</v>
      </c>
      <c r="G31" s="470">
        <f t="shared" si="0"/>
        <v>0</v>
      </c>
    </row>
  </sheetData>
  <customSheetViews>
    <customSheetView guid="{0B6FAD62-43BD-4EC8-9980-3120FC41C2BF}" showGridLines="0" fitToPage="1" hiddenColumns="1" topLeftCell="A16">
      <selection activeCell="D26" sqref="D26"/>
      <pageMargins left="0.7" right="0.7" top="0.75" bottom="0.75" header="0.3" footer="0.3"/>
      <pageSetup scale="83" fitToHeight="0" orientation="landscape" r:id="rId1"/>
    </customSheetView>
    <customSheetView guid="{57AB6574-63F2-40B5-BA02-4B403D8BA163}" showPageBreaks="1" showGridLines="0" fitToPage="1" printArea="1" hiddenColumns="1" topLeftCell="A4">
      <selection activeCell="B25" sqref="B25"/>
      <pageMargins left="0.7" right="0.7" top="0.75" bottom="0.75" header="0.3" footer="0.3"/>
      <pageSetup scale="83" fitToHeight="0" orientation="landscape" r:id="rId2"/>
    </customSheetView>
  </customSheetViews>
  <mergeCells count="6">
    <mergeCell ref="E5:E6"/>
    <mergeCell ref="G5:G6"/>
    <mergeCell ref="A3:G3"/>
    <mergeCell ref="D4:D6"/>
    <mergeCell ref="B4:B6"/>
    <mergeCell ref="A4:A6"/>
  </mergeCells>
  <pageMargins left="0.7" right="0.7" top="0.75" bottom="0.75" header="0.3" footer="0.3"/>
  <pageSetup scale="83" fitToHeight="0" orientation="landscape" r:id="rId3"/>
  <legacyDrawing r:id="rId4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4"/>
  <sheetViews>
    <sheetView showGridLines="0" topLeftCell="A2" zoomScaleNormal="100" workbookViewId="0">
      <selection activeCell="D15" sqref="D15"/>
    </sheetView>
  </sheetViews>
  <sheetFormatPr defaultColWidth="8.90625" defaultRowHeight="13"/>
  <cols>
    <col min="1" max="1" width="14" style="104" customWidth="1"/>
    <col min="2" max="2" width="37.08984375" style="104" customWidth="1"/>
    <col min="3" max="3" width="21.54296875" style="104" hidden="1" customWidth="1"/>
    <col min="4" max="4" width="59.36328125" style="208" customWidth="1"/>
    <col min="5" max="5" width="24.36328125" style="104" customWidth="1"/>
    <col min="6" max="6" width="12.54296875" style="104" hidden="1" customWidth="1"/>
    <col min="7" max="7" width="23.54296875" style="104" customWidth="1"/>
    <col min="8" max="16384" width="8.90625" style="104"/>
  </cols>
  <sheetData>
    <row r="1" spans="1:7" hidden="1">
      <c r="A1" s="507" t="s">
        <v>2359</v>
      </c>
      <c r="B1" s="507"/>
      <c r="C1" s="507"/>
      <c r="D1" s="507"/>
      <c r="E1" s="507"/>
    </row>
    <row r="2" spans="1:7" ht="17.399999999999999" customHeight="1">
      <c r="A2" s="102" t="s">
        <v>3108</v>
      </c>
      <c r="C2" s="102"/>
      <c r="D2" s="344"/>
      <c r="E2" s="103"/>
      <c r="F2" s="103"/>
    </row>
    <row r="3" spans="1:7" ht="17.399999999999999" customHeight="1">
      <c r="A3" s="105" t="s">
        <v>2360</v>
      </c>
      <c r="C3" s="105"/>
      <c r="D3" s="344"/>
      <c r="E3" s="103"/>
      <c r="F3" s="103"/>
    </row>
    <row r="4" spans="1:7" ht="29.4" customHeight="1">
      <c r="A4" s="486" t="s">
        <v>3177</v>
      </c>
      <c r="B4" s="487"/>
      <c r="C4" s="487"/>
      <c r="D4" s="487"/>
      <c r="E4" s="487"/>
      <c r="F4" s="487"/>
      <c r="G4" s="488"/>
    </row>
    <row r="5" spans="1:7" ht="26">
      <c r="A5" s="491" t="s">
        <v>4</v>
      </c>
      <c r="B5" s="491" t="s">
        <v>9</v>
      </c>
      <c r="C5" s="106"/>
      <c r="D5" s="520" t="s">
        <v>1</v>
      </c>
      <c r="E5" s="239" t="s">
        <v>3175</v>
      </c>
      <c r="F5" s="317" t="s">
        <v>7</v>
      </c>
      <c r="G5" s="109" t="s">
        <v>3186</v>
      </c>
    </row>
    <row r="6" spans="1:7" ht="13.75" customHeight="1">
      <c r="A6" s="492"/>
      <c r="B6" s="492"/>
      <c r="C6" s="108" t="s">
        <v>10</v>
      </c>
      <c r="D6" s="521"/>
      <c r="E6" s="516" t="s">
        <v>3170</v>
      </c>
      <c r="F6" s="317"/>
      <c r="G6" s="516" t="s">
        <v>3170</v>
      </c>
    </row>
    <row r="7" spans="1:7" ht="9" customHeight="1">
      <c r="A7" s="493"/>
      <c r="B7" s="493"/>
      <c r="C7" s="110"/>
      <c r="D7" s="522"/>
      <c r="E7" s="517"/>
      <c r="F7" s="111"/>
      <c r="G7" s="517"/>
    </row>
    <row r="8" spans="1:7" s="233" customFormat="1">
      <c r="A8" s="123">
        <v>1</v>
      </c>
      <c r="B8" s="295" t="s">
        <v>2361</v>
      </c>
      <c r="C8" s="295"/>
      <c r="D8" s="169" t="s">
        <v>2362</v>
      </c>
      <c r="E8" s="303">
        <v>22309.75</v>
      </c>
      <c r="F8" s="306">
        <v>44530</v>
      </c>
      <c r="G8" s="192">
        <v>0</v>
      </c>
    </row>
    <row r="9" spans="1:7" s="233" customFormat="1">
      <c r="A9" s="123">
        <v>2</v>
      </c>
      <c r="B9" s="295"/>
      <c r="C9" s="295"/>
      <c r="D9" s="169" t="s">
        <v>2363</v>
      </c>
      <c r="E9" s="303">
        <v>32219.77</v>
      </c>
      <c r="F9" s="306">
        <v>44530</v>
      </c>
      <c r="G9" s="192">
        <v>0</v>
      </c>
    </row>
    <row r="10" spans="1:7" s="233" customFormat="1">
      <c r="A10" s="123">
        <v>3</v>
      </c>
      <c r="B10" s="295" t="s">
        <v>238</v>
      </c>
      <c r="C10" s="295"/>
      <c r="D10" s="121" t="s">
        <v>2364</v>
      </c>
      <c r="E10" s="303">
        <v>81628.84</v>
      </c>
      <c r="F10" s="306">
        <v>44208</v>
      </c>
      <c r="G10" s="192">
        <v>0</v>
      </c>
    </row>
    <row r="11" spans="1:7" s="233" customFormat="1">
      <c r="A11" s="123">
        <v>4</v>
      </c>
      <c r="B11" s="295" t="s">
        <v>2365</v>
      </c>
      <c r="C11" s="295"/>
      <c r="D11" s="121" t="s">
        <v>2366</v>
      </c>
      <c r="E11" s="303">
        <v>489415.02</v>
      </c>
      <c r="F11" s="306">
        <v>44561</v>
      </c>
      <c r="G11" s="192">
        <v>0</v>
      </c>
    </row>
    <row r="12" spans="1:7" s="233" customFormat="1">
      <c r="A12" s="123">
        <v>5</v>
      </c>
      <c r="B12" s="295" t="s">
        <v>866</v>
      </c>
      <c r="C12" s="295"/>
      <c r="D12" s="121" t="s">
        <v>2367</v>
      </c>
      <c r="E12" s="303">
        <v>8358.48</v>
      </c>
      <c r="F12" s="306">
        <v>44561</v>
      </c>
      <c r="G12" s="192">
        <v>0</v>
      </c>
    </row>
    <row r="13" spans="1:7" s="233" customFormat="1" ht="26">
      <c r="A13" s="123">
        <v>6</v>
      </c>
      <c r="B13" s="295" t="s">
        <v>2368</v>
      </c>
      <c r="C13" s="295"/>
      <c r="D13" s="121" t="s">
        <v>2369</v>
      </c>
      <c r="E13" s="303">
        <v>19535.3</v>
      </c>
      <c r="F13" s="306">
        <v>44561</v>
      </c>
      <c r="G13" s="192">
        <v>0</v>
      </c>
    </row>
    <row r="14" spans="1:7" s="233" customFormat="1">
      <c r="A14" s="123">
        <v>7</v>
      </c>
      <c r="B14" s="295" t="s">
        <v>2370</v>
      </c>
      <c r="C14" s="295"/>
      <c r="D14" s="121" t="s">
        <v>3094</v>
      </c>
      <c r="E14" s="303">
        <v>30000</v>
      </c>
      <c r="F14" s="306">
        <v>44530</v>
      </c>
      <c r="G14" s="192">
        <v>0</v>
      </c>
    </row>
    <row r="15" spans="1:7" s="233" customFormat="1" ht="26">
      <c r="A15" s="123">
        <v>8</v>
      </c>
      <c r="B15" s="295" t="s">
        <v>2371</v>
      </c>
      <c r="C15" s="295"/>
      <c r="D15" s="121" t="s">
        <v>2372</v>
      </c>
      <c r="E15" s="303">
        <v>19437.82</v>
      </c>
      <c r="F15" s="306">
        <v>44196</v>
      </c>
      <c r="G15" s="192">
        <v>0</v>
      </c>
    </row>
    <row r="16" spans="1:7" s="233" customFormat="1">
      <c r="A16" s="123">
        <v>9</v>
      </c>
      <c r="B16" s="295" t="s">
        <v>2373</v>
      </c>
      <c r="C16" s="295"/>
      <c r="D16" s="121" t="s">
        <v>2374</v>
      </c>
      <c r="E16" s="303">
        <v>7391.2</v>
      </c>
      <c r="F16" s="306">
        <v>44561</v>
      </c>
      <c r="G16" s="192">
        <v>0</v>
      </c>
    </row>
    <row r="17" spans="1:7" s="233" customFormat="1">
      <c r="A17" s="123">
        <v>10</v>
      </c>
      <c r="B17" s="295" t="s">
        <v>226</v>
      </c>
      <c r="C17" s="295"/>
      <c r="D17" s="121" t="s">
        <v>2375</v>
      </c>
      <c r="E17" s="303">
        <v>2807470.88</v>
      </c>
      <c r="F17" s="306">
        <v>44561</v>
      </c>
      <c r="G17" s="192">
        <v>0</v>
      </c>
    </row>
    <row r="18" spans="1:7" s="233" customFormat="1">
      <c r="A18" s="123">
        <v>11</v>
      </c>
      <c r="B18" s="295" t="s">
        <v>2376</v>
      </c>
      <c r="C18" s="295"/>
      <c r="D18" s="121" t="s">
        <v>2377</v>
      </c>
      <c r="E18" s="303">
        <v>118891.3</v>
      </c>
      <c r="F18" s="306">
        <v>44561</v>
      </c>
      <c r="G18" s="192">
        <v>0</v>
      </c>
    </row>
    <row r="19" spans="1:7" s="233" customFormat="1">
      <c r="A19" s="123">
        <v>12</v>
      </c>
      <c r="B19" s="295" t="s">
        <v>2376</v>
      </c>
      <c r="C19" s="295"/>
      <c r="D19" s="121" t="s">
        <v>2378</v>
      </c>
      <c r="E19" s="303">
        <v>311419.40999999997</v>
      </c>
      <c r="F19" s="306">
        <v>44561</v>
      </c>
      <c r="G19" s="192">
        <v>0</v>
      </c>
    </row>
    <row r="20" spans="1:7" s="233" customFormat="1">
      <c r="A20" s="123">
        <v>13</v>
      </c>
      <c r="B20" s="295" t="s">
        <v>2379</v>
      </c>
      <c r="C20" s="295"/>
      <c r="D20" s="121" t="s">
        <v>2380</v>
      </c>
      <c r="E20" s="303">
        <v>22500</v>
      </c>
      <c r="F20" s="306">
        <v>44561</v>
      </c>
      <c r="G20" s="192">
        <v>0</v>
      </c>
    </row>
    <row r="21" spans="1:7" s="233" customFormat="1">
      <c r="A21" s="123">
        <v>14</v>
      </c>
      <c r="B21" s="295" t="s">
        <v>2381</v>
      </c>
      <c r="C21" s="295"/>
      <c r="D21" s="121" t="s">
        <v>2382</v>
      </c>
      <c r="E21" s="303">
        <v>75840.2</v>
      </c>
      <c r="F21" s="306">
        <v>44561</v>
      </c>
      <c r="G21" s="192">
        <v>0</v>
      </c>
    </row>
    <row r="22" spans="1:7" s="233" customFormat="1">
      <c r="A22" s="123">
        <v>15</v>
      </c>
      <c r="B22" s="295" t="s">
        <v>2383</v>
      </c>
      <c r="C22" s="295"/>
      <c r="D22" s="121" t="s">
        <v>2384</v>
      </c>
      <c r="E22" s="303">
        <v>27690.2</v>
      </c>
      <c r="F22" s="306">
        <v>44561</v>
      </c>
      <c r="G22" s="192">
        <v>0</v>
      </c>
    </row>
    <row r="23" spans="1:7" s="233" customFormat="1">
      <c r="A23" s="123">
        <v>16</v>
      </c>
      <c r="B23" s="295" t="s">
        <v>2385</v>
      </c>
      <c r="C23" s="295"/>
      <c r="D23" s="121" t="s">
        <v>2386</v>
      </c>
      <c r="E23" s="303">
        <v>113000</v>
      </c>
      <c r="F23" s="306">
        <v>44561</v>
      </c>
      <c r="G23" s="192">
        <v>0</v>
      </c>
    </row>
    <row r="24" spans="1:7" s="233" customFormat="1">
      <c r="A24" s="123"/>
      <c r="B24" s="120"/>
      <c r="C24" s="120"/>
      <c r="D24" s="201" t="s">
        <v>3</v>
      </c>
      <c r="E24" s="345">
        <f>SUM(E8:E23)</f>
        <v>4187108.17</v>
      </c>
      <c r="F24" s="345">
        <f t="shared" ref="F24:G24" si="0">SUM(F8:F23)</f>
        <v>712165</v>
      </c>
      <c r="G24" s="345">
        <f t="shared" si="0"/>
        <v>0</v>
      </c>
    </row>
  </sheetData>
  <customSheetViews>
    <customSheetView guid="{0B6FAD62-43BD-4EC8-9980-3120FC41C2BF}" showGridLines="0" fitToPage="1" hiddenRows="1" hiddenColumns="1" topLeftCell="A2">
      <selection activeCell="D15" sqref="D15"/>
      <pageMargins left="0.7" right="0.7" top="0.75" bottom="0.75" header="0.3" footer="0.3"/>
      <pageSetup scale="77" fitToHeight="0" orientation="landscape" r:id="rId1"/>
    </customSheetView>
    <customSheetView guid="{57AB6574-63F2-40B5-BA02-4B403D8BA163}" showPageBreaks="1" showGridLines="0" fitToPage="1" printArea="1" hiddenRows="1" hiddenColumns="1" topLeftCell="A2">
      <selection activeCell="D15" sqref="D15"/>
      <pageMargins left="0.7" right="0.7" top="0.75" bottom="0.75" header="0.3" footer="0.3"/>
      <pageSetup scale="77" fitToHeight="0" orientation="landscape" r:id="rId2"/>
    </customSheetView>
  </customSheetViews>
  <mergeCells count="7">
    <mergeCell ref="A1:E1"/>
    <mergeCell ref="E6:E7"/>
    <mergeCell ref="G6:G7"/>
    <mergeCell ref="A4:G4"/>
    <mergeCell ref="D5:D7"/>
    <mergeCell ref="B5:B7"/>
    <mergeCell ref="A5:A7"/>
  </mergeCells>
  <pageMargins left="0.7" right="0.7" top="0.75" bottom="0.75" header="0.3" footer="0.3"/>
  <pageSetup scale="77" fitToHeight="0" orientation="landscape" r:id="rId3"/>
  <legacyDrawing r:id="rId4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88"/>
  <sheetViews>
    <sheetView showGridLines="0" zoomScaleNormal="100" workbookViewId="0">
      <selection activeCell="D1" sqref="D1"/>
    </sheetView>
  </sheetViews>
  <sheetFormatPr defaultColWidth="8.90625" defaultRowHeight="13"/>
  <cols>
    <col min="1" max="1" width="8.90625" style="385"/>
    <col min="2" max="2" width="49" style="385" customWidth="1"/>
    <col min="3" max="3" width="23.54296875" style="385" hidden="1" customWidth="1"/>
    <col min="4" max="4" width="57.08984375" style="385" customWidth="1"/>
    <col min="5" max="5" width="24.54296875" style="385" customWidth="1"/>
    <col min="6" max="6" width="15.90625" style="385" hidden="1" customWidth="1"/>
    <col min="7" max="7" width="21.6328125" style="385" customWidth="1"/>
    <col min="8" max="16384" width="8.90625" style="385"/>
  </cols>
  <sheetData>
    <row r="1" spans="1:7" ht="18.649999999999999" customHeight="1">
      <c r="A1" s="388" t="s">
        <v>3123</v>
      </c>
      <c r="B1" s="465"/>
      <c r="C1" s="465"/>
      <c r="D1" s="465"/>
      <c r="E1" s="465"/>
    </row>
    <row r="2" spans="1:7" ht="18.649999999999999" customHeight="1">
      <c r="A2" s="388" t="s">
        <v>3163</v>
      </c>
      <c r="B2" s="465"/>
      <c r="C2" s="465"/>
      <c r="D2" s="465"/>
      <c r="E2" s="465"/>
    </row>
    <row r="3" spans="1:7" ht="29.4" customHeight="1">
      <c r="A3" s="494" t="s">
        <v>3177</v>
      </c>
      <c r="B3" s="495"/>
      <c r="C3" s="495"/>
      <c r="D3" s="495"/>
      <c r="E3" s="495"/>
      <c r="F3" s="495"/>
      <c r="G3" s="496"/>
    </row>
    <row r="4" spans="1:7" ht="26">
      <c r="A4" s="491" t="s">
        <v>4</v>
      </c>
      <c r="B4" s="491" t="s">
        <v>9</v>
      </c>
      <c r="C4" s="108" t="s">
        <v>10</v>
      </c>
      <c r="D4" s="491" t="s">
        <v>1</v>
      </c>
      <c r="E4" s="244" t="s">
        <v>3175</v>
      </c>
      <c r="F4" s="317" t="s">
        <v>7</v>
      </c>
      <c r="G4" s="109" t="s">
        <v>3186</v>
      </c>
    </row>
    <row r="5" spans="1:7" ht="9" customHeight="1">
      <c r="A5" s="492"/>
      <c r="B5" s="492"/>
      <c r="C5" s="110"/>
      <c r="D5" s="492"/>
      <c r="E5" s="516" t="s">
        <v>3170</v>
      </c>
      <c r="F5" s="317"/>
      <c r="G5" s="516" t="s">
        <v>3170</v>
      </c>
    </row>
    <row r="6" spans="1:7" ht="12.65" customHeight="1">
      <c r="A6" s="493"/>
      <c r="B6" s="493"/>
      <c r="C6" s="110"/>
      <c r="D6" s="493"/>
      <c r="E6" s="517"/>
      <c r="F6" s="326"/>
      <c r="G6" s="517"/>
    </row>
    <row r="7" spans="1:7" s="366" customFormat="1" ht="20.149999999999999" customHeight="1">
      <c r="A7" s="281">
        <v>1</v>
      </c>
      <c r="B7" s="471" t="s">
        <v>2387</v>
      </c>
      <c r="C7" s="416"/>
      <c r="D7" s="169" t="s">
        <v>2388</v>
      </c>
      <c r="E7" s="170">
        <v>33.15</v>
      </c>
      <c r="F7" s="199" t="s">
        <v>2389</v>
      </c>
      <c r="G7" s="364">
        <v>0</v>
      </c>
    </row>
    <row r="8" spans="1:7" s="366" customFormat="1" ht="20.149999999999999" customHeight="1">
      <c r="A8" s="281">
        <v>2</v>
      </c>
      <c r="B8" s="471" t="s">
        <v>2390</v>
      </c>
      <c r="C8" s="169"/>
      <c r="D8" s="327" t="s">
        <v>2391</v>
      </c>
      <c r="E8" s="188">
        <v>36.020000000000003</v>
      </c>
      <c r="F8" s="199" t="s">
        <v>2389</v>
      </c>
      <c r="G8" s="364">
        <v>0</v>
      </c>
    </row>
    <row r="9" spans="1:7" s="366" customFormat="1" ht="20.149999999999999" customHeight="1">
      <c r="A9" s="281">
        <v>3</v>
      </c>
      <c r="B9" s="471" t="s">
        <v>2392</v>
      </c>
      <c r="C9" s="169"/>
      <c r="D9" s="327" t="s">
        <v>2391</v>
      </c>
      <c r="E9" s="188">
        <v>50</v>
      </c>
      <c r="F9" s="199" t="s">
        <v>2389</v>
      </c>
      <c r="G9" s="364">
        <v>0</v>
      </c>
    </row>
    <row r="10" spans="1:7" s="366" customFormat="1" ht="20.149999999999999" customHeight="1">
      <c r="A10" s="281">
        <v>4</v>
      </c>
      <c r="B10" s="471" t="s">
        <v>2393</v>
      </c>
      <c r="C10" s="169"/>
      <c r="D10" s="327" t="s">
        <v>2394</v>
      </c>
      <c r="E10" s="188">
        <v>70.45</v>
      </c>
      <c r="F10" s="199" t="s">
        <v>2395</v>
      </c>
      <c r="G10" s="364">
        <v>0</v>
      </c>
    </row>
    <row r="11" spans="1:7" s="366" customFormat="1" ht="20.149999999999999" customHeight="1">
      <c r="A11" s="281">
        <v>5</v>
      </c>
      <c r="B11" s="471" t="s">
        <v>2396</v>
      </c>
      <c r="C11" s="169"/>
      <c r="D11" s="327" t="s">
        <v>160</v>
      </c>
      <c r="E11" s="188">
        <v>129.18</v>
      </c>
      <c r="F11" s="199" t="s">
        <v>2389</v>
      </c>
      <c r="G11" s="364">
        <v>0</v>
      </c>
    </row>
    <row r="12" spans="1:7" s="366" customFormat="1" ht="20.149999999999999" customHeight="1">
      <c r="A12" s="281">
        <v>6</v>
      </c>
      <c r="B12" s="471" t="s">
        <v>233</v>
      </c>
      <c r="C12" s="169"/>
      <c r="D12" s="327" t="s">
        <v>2397</v>
      </c>
      <c r="E12" s="188">
        <v>144.84</v>
      </c>
      <c r="F12" s="199" t="s">
        <v>2395</v>
      </c>
      <c r="G12" s="364">
        <v>0</v>
      </c>
    </row>
    <row r="13" spans="1:7" s="366" customFormat="1" ht="20.149999999999999" customHeight="1">
      <c r="A13" s="281">
        <v>7</v>
      </c>
      <c r="B13" s="471" t="s">
        <v>2398</v>
      </c>
      <c r="C13" s="169"/>
      <c r="D13" s="327" t="s">
        <v>2394</v>
      </c>
      <c r="E13" s="188">
        <v>158.36000000000001</v>
      </c>
      <c r="F13" s="199" t="s">
        <v>2399</v>
      </c>
      <c r="G13" s="364">
        <v>0</v>
      </c>
    </row>
    <row r="14" spans="1:7" s="366" customFormat="1">
      <c r="A14" s="281">
        <v>8</v>
      </c>
      <c r="B14" s="471" t="s">
        <v>2400</v>
      </c>
      <c r="C14" s="169"/>
      <c r="D14" s="327" t="s">
        <v>2401</v>
      </c>
      <c r="E14" s="188">
        <v>168</v>
      </c>
      <c r="F14" s="199" t="s">
        <v>2389</v>
      </c>
      <c r="G14" s="364">
        <v>0</v>
      </c>
    </row>
    <row r="15" spans="1:7" s="366" customFormat="1">
      <c r="A15" s="281">
        <v>9</v>
      </c>
      <c r="B15" s="471" t="s">
        <v>2402</v>
      </c>
      <c r="C15" s="169"/>
      <c r="D15" s="327" t="s">
        <v>2394</v>
      </c>
      <c r="E15" s="188">
        <v>218.75</v>
      </c>
      <c r="F15" s="199" t="s">
        <v>2395</v>
      </c>
      <c r="G15" s="364">
        <v>0</v>
      </c>
    </row>
    <row r="16" spans="1:7" s="366" customFormat="1">
      <c r="A16" s="281">
        <v>10</v>
      </c>
      <c r="B16" s="471" t="s">
        <v>2403</v>
      </c>
      <c r="C16" s="169"/>
      <c r="D16" s="327" t="s">
        <v>2394</v>
      </c>
      <c r="E16" s="188">
        <v>220</v>
      </c>
      <c r="F16" s="199" t="s">
        <v>2395</v>
      </c>
      <c r="G16" s="364">
        <v>0</v>
      </c>
    </row>
    <row r="17" spans="1:7" s="366" customFormat="1">
      <c r="A17" s="281">
        <v>11</v>
      </c>
      <c r="B17" s="471" t="s">
        <v>2404</v>
      </c>
      <c r="C17" s="169"/>
      <c r="D17" s="327" t="s">
        <v>2405</v>
      </c>
      <c r="E17" s="188">
        <v>248.19</v>
      </c>
      <c r="F17" s="199" t="s">
        <v>2389</v>
      </c>
      <c r="G17" s="364">
        <v>0</v>
      </c>
    </row>
    <row r="18" spans="1:7" s="366" customFormat="1">
      <c r="A18" s="281">
        <v>12</v>
      </c>
      <c r="B18" s="471" t="s">
        <v>2406</v>
      </c>
      <c r="C18" s="169"/>
      <c r="D18" s="327" t="s">
        <v>2407</v>
      </c>
      <c r="E18" s="188">
        <v>285.60000000000002</v>
      </c>
      <c r="F18" s="199" t="s">
        <v>2389</v>
      </c>
      <c r="G18" s="364">
        <v>0</v>
      </c>
    </row>
    <row r="19" spans="1:7" s="366" customFormat="1">
      <c r="A19" s="281">
        <v>13</v>
      </c>
      <c r="B19" s="471" t="s">
        <v>2408</v>
      </c>
      <c r="C19" s="169"/>
      <c r="D19" s="327" t="s">
        <v>2394</v>
      </c>
      <c r="E19" s="188">
        <v>307.60000000000002</v>
      </c>
      <c r="F19" s="199" t="s">
        <v>2395</v>
      </c>
      <c r="G19" s="364">
        <v>0</v>
      </c>
    </row>
    <row r="20" spans="1:7" s="366" customFormat="1">
      <c r="A20" s="281">
        <v>14</v>
      </c>
      <c r="B20" s="471" t="s">
        <v>233</v>
      </c>
      <c r="C20" s="169"/>
      <c r="D20" s="327" t="s">
        <v>2397</v>
      </c>
      <c r="E20" s="188">
        <v>340</v>
      </c>
      <c r="F20" s="199" t="s">
        <v>2395</v>
      </c>
      <c r="G20" s="364">
        <v>0</v>
      </c>
    </row>
    <row r="21" spans="1:7" s="366" customFormat="1">
      <c r="A21" s="281">
        <v>15</v>
      </c>
      <c r="B21" s="471" t="s">
        <v>2409</v>
      </c>
      <c r="C21" s="169"/>
      <c r="D21" s="327" t="s">
        <v>2394</v>
      </c>
      <c r="E21" s="188">
        <v>383.4</v>
      </c>
      <c r="F21" s="199" t="s">
        <v>2395</v>
      </c>
      <c r="G21" s="364">
        <v>0</v>
      </c>
    </row>
    <row r="22" spans="1:7" s="366" customFormat="1">
      <c r="A22" s="281">
        <v>16</v>
      </c>
      <c r="B22" s="471" t="s">
        <v>2410</v>
      </c>
      <c r="C22" s="169"/>
      <c r="D22" s="327" t="s">
        <v>2411</v>
      </c>
      <c r="E22" s="188">
        <v>431.2</v>
      </c>
      <c r="F22" s="199" t="s">
        <v>2389</v>
      </c>
      <c r="G22" s="364">
        <v>0</v>
      </c>
    </row>
    <row r="23" spans="1:7" s="366" customFormat="1">
      <c r="A23" s="281">
        <v>17</v>
      </c>
      <c r="B23" s="471" t="s">
        <v>233</v>
      </c>
      <c r="C23" s="169"/>
      <c r="D23" s="327" t="s">
        <v>2397</v>
      </c>
      <c r="E23" s="188">
        <v>462.5</v>
      </c>
      <c r="F23" s="199" t="s">
        <v>2395</v>
      </c>
      <c r="G23" s="364">
        <v>0</v>
      </c>
    </row>
    <row r="24" spans="1:7" s="366" customFormat="1">
      <c r="A24" s="281">
        <v>18</v>
      </c>
      <c r="B24" s="471" t="s">
        <v>2412</v>
      </c>
      <c r="C24" s="169"/>
      <c r="D24" s="169" t="s">
        <v>2413</v>
      </c>
      <c r="E24" s="188">
        <v>467.45</v>
      </c>
      <c r="F24" s="199" t="s">
        <v>2389</v>
      </c>
      <c r="G24" s="364">
        <v>0</v>
      </c>
    </row>
    <row r="25" spans="1:7" s="366" customFormat="1">
      <c r="A25" s="281">
        <v>19</v>
      </c>
      <c r="B25" s="471" t="s">
        <v>796</v>
      </c>
      <c r="C25" s="169"/>
      <c r="D25" s="327" t="s">
        <v>160</v>
      </c>
      <c r="E25" s="188">
        <v>482.23</v>
      </c>
      <c r="F25" s="199" t="s">
        <v>2389</v>
      </c>
      <c r="G25" s="364">
        <v>0</v>
      </c>
    </row>
    <row r="26" spans="1:7" s="366" customFormat="1">
      <c r="A26" s="281">
        <v>20</v>
      </c>
      <c r="B26" s="471" t="s">
        <v>233</v>
      </c>
      <c r="C26" s="169"/>
      <c r="D26" s="327" t="s">
        <v>2397</v>
      </c>
      <c r="E26" s="188">
        <v>493.75</v>
      </c>
      <c r="F26" s="199" t="s">
        <v>2395</v>
      </c>
      <c r="G26" s="364">
        <v>0</v>
      </c>
    </row>
    <row r="27" spans="1:7" s="366" customFormat="1">
      <c r="A27" s="281">
        <v>21</v>
      </c>
      <c r="B27" s="471" t="s">
        <v>233</v>
      </c>
      <c r="C27" s="169"/>
      <c r="D27" s="327" t="s">
        <v>2397</v>
      </c>
      <c r="E27" s="188">
        <v>500</v>
      </c>
      <c r="F27" s="199" t="s">
        <v>2395</v>
      </c>
      <c r="G27" s="364">
        <v>0</v>
      </c>
    </row>
    <row r="28" spans="1:7" s="366" customFormat="1">
      <c r="A28" s="281">
        <v>22</v>
      </c>
      <c r="B28" s="471" t="s">
        <v>2414</v>
      </c>
      <c r="C28" s="169"/>
      <c r="D28" s="327" t="s">
        <v>2394</v>
      </c>
      <c r="E28" s="188">
        <v>587.5</v>
      </c>
      <c r="F28" s="199" t="s">
        <v>2395</v>
      </c>
      <c r="G28" s="364">
        <v>0</v>
      </c>
    </row>
    <row r="29" spans="1:7" s="366" customFormat="1">
      <c r="A29" s="281">
        <v>23</v>
      </c>
      <c r="B29" s="471" t="s">
        <v>2415</v>
      </c>
      <c r="C29" s="169"/>
      <c r="D29" s="327" t="s">
        <v>160</v>
      </c>
      <c r="E29" s="188">
        <v>618.79999999999995</v>
      </c>
      <c r="F29" s="199" t="s">
        <v>2416</v>
      </c>
      <c r="G29" s="364">
        <v>0</v>
      </c>
    </row>
    <row r="30" spans="1:7" s="366" customFormat="1">
      <c r="A30" s="281">
        <v>24</v>
      </c>
      <c r="B30" s="471" t="s">
        <v>2417</v>
      </c>
      <c r="C30" s="169"/>
      <c r="D30" s="327" t="s">
        <v>2418</v>
      </c>
      <c r="E30" s="188">
        <v>621.41</v>
      </c>
      <c r="F30" s="199" t="s">
        <v>2416</v>
      </c>
      <c r="G30" s="364">
        <v>0</v>
      </c>
    </row>
    <row r="31" spans="1:7" s="366" customFormat="1">
      <c r="A31" s="281">
        <v>25</v>
      </c>
      <c r="B31" s="471" t="s">
        <v>2419</v>
      </c>
      <c r="C31" s="169"/>
      <c r="D31" s="327" t="s">
        <v>2394</v>
      </c>
      <c r="E31" s="188">
        <v>626.70000000000005</v>
      </c>
      <c r="F31" s="199" t="s">
        <v>2395</v>
      </c>
      <c r="G31" s="364">
        <v>0</v>
      </c>
    </row>
    <row r="32" spans="1:7" s="366" customFormat="1">
      <c r="A32" s="281">
        <v>26</v>
      </c>
      <c r="B32" s="471" t="s">
        <v>2420</v>
      </c>
      <c r="C32" s="169"/>
      <c r="D32" s="327" t="s">
        <v>2394</v>
      </c>
      <c r="E32" s="188">
        <v>660.9</v>
      </c>
      <c r="F32" s="199" t="s">
        <v>2395</v>
      </c>
      <c r="G32" s="364">
        <v>0</v>
      </c>
    </row>
    <row r="33" spans="1:7" s="366" customFormat="1">
      <c r="A33" s="281">
        <v>27</v>
      </c>
      <c r="B33" s="471" t="s">
        <v>2421</v>
      </c>
      <c r="C33" s="169"/>
      <c r="D33" s="327" t="s">
        <v>2422</v>
      </c>
      <c r="E33" s="188">
        <v>722.4</v>
      </c>
      <c r="F33" s="199" t="s">
        <v>2416</v>
      </c>
      <c r="G33" s="364">
        <v>0</v>
      </c>
    </row>
    <row r="34" spans="1:7" s="366" customFormat="1">
      <c r="A34" s="281">
        <v>28</v>
      </c>
      <c r="B34" s="471" t="s">
        <v>2423</v>
      </c>
      <c r="C34" s="169"/>
      <c r="D34" s="327" t="s">
        <v>2394</v>
      </c>
      <c r="E34" s="188">
        <v>732.5</v>
      </c>
      <c r="F34" s="199" t="s">
        <v>2395</v>
      </c>
      <c r="G34" s="364">
        <v>0</v>
      </c>
    </row>
    <row r="35" spans="1:7" s="366" customFormat="1">
      <c r="A35" s="281">
        <v>29</v>
      </c>
      <c r="B35" s="471" t="s">
        <v>746</v>
      </c>
      <c r="C35" s="169"/>
      <c r="D35" s="327" t="s">
        <v>160</v>
      </c>
      <c r="E35" s="188">
        <v>756</v>
      </c>
      <c r="F35" s="199" t="s">
        <v>2416</v>
      </c>
      <c r="G35" s="364">
        <v>0</v>
      </c>
    </row>
    <row r="36" spans="1:7" s="366" customFormat="1">
      <c r="A36" s="281">
        <v>30</v>
      </c>
      <c r="B36" s="471" t="s">
        <v>2424</v>
      </c>
      <c r="C36" s="169"/>
      <c r="D36" s="327" t="s">
        <v>2394</v>
      </c>
      <c r="E36" s="188">
        <v>817.5</v>
      </c>
      <c r="F36" s="199" t="s">
        <v>2395</v>
      </c>
      <c r="G36" s="364">
        <v>0</v>
      </c>
    </row>
    <row r="37" spans="1:7" s="366" customFormat="1">
      <c r="A37" s="281">
        <v>31</v>
      </c>
      <c r="B37" s="471" t="s">
        <v>233</v>
      </c>
      <c r="C37" s="169"/>
      <c r="D37" s="327" t="s">
        <v>2397</v>
      </c>
      <c r="E37" s="188">
        <v>862.5</v>
      </c>
      <c r="F37" s="199" t="s">
        <v>2395</v>
      </c>
      <c r="G37" s="364">
        <v>0</v>
      </c>
    </row>
    <row r="38" spans="1:7" s="366" customFormat="1">
      <c r="A38" s="281">
        <v>32</v>
      </c>
      <c r="B38" s="471" t="s">
        <v>2425</v>
      </c>
      <c r="C38" s="169"/>
      <c r="D38" s="327" t="s">
        <v>2426</v>
      </c>
      <c r="E38" s="188">
        <v>931.84</v>
      </c>
      <c r="F38" s="199" t="s">
        <v>2416</v>
      </c>
      <c r="G38" s="364">
        <v>0</v>
      </c>
    </row>
    <row r="39" spans="1:7" s="366" customFormat="1">
      <c r="A39" s="281">
        <v>33</v>
      </c>
      <c r="B39" s="471" t="s">
        <v>233</v>
      </c>
      <c r="C39" s="169"/>
      <c r="D39" s="327" t="s">
        <v>2397</v>
      </c>
      <c r="E39" s="188">
        <v>945</v>
      </c>
      <c r="F39" s="199" t="s">
        <v>2395</v>
      </c>
      <c r="G39" s="364">
        <v>0</v>
      </c>
    </row>
    <row r="40" spans="1:7" s="366" customFormat="1">
      <c r="A40" s="281">
        <v>34</v>
      </c>
      <c r="B40" s="471" t="s">
        <v>2427</v>
      </c>
      <c r="C40" s="169"/>
      <c r="D40" s="327" t="s">
        <v>2422</v>
      </c>
      <c r="E40" s="188">
        <v>1042.53</v>
      </c>
      <c r="F40" s="199" t="s">
        <v>2416</v>
      </c>
      <c r="G40" s="364">
        <v>0</v>
      </c>
    </row>
    <row r="41" spans="1:7" s="366" customFormat="1">
      <c r="A41" s="281">
        <v>35</v>
      </c>
      <c r="B41" s="471" t="s">
        <v>233</v>
      </c>
      <c r="C41" s="169"/>
      <c r="D41" s="327" t="s">
        <v>2397</v>
      </c>
      <c r="E41" s="188">
        <v>1075</v>
      </c>
      <c r="F41" s="199" t="s">
        <v>2395</v>
      </c>
      <c r="G41" s="364">
        <v>0</v>
      </c>
    </row>
    <row r="42" spans="1:7" s="366" customFormat="1">
      <c r="A42" s="281">
        <v>36</v>
      </c>
      <c r="B42" s="471" t="s">
        <v>233</v>
      </c>
      <c r="C42" s="169"/>
      <c r="D42" s="327" t="s">
        <v>2397</v>
      </c>
      <c r="E42" s="188">
        <v>1200</v>
      </c>
      <c r="F42" s="199" t="s">
        <v>2395</v>
      </c>
      <c r="G42" s="364">
        <v>0</v>
      </c>
    </row>
    <row r="43" spans="1:7" s="366" customFormat="1">
      <c r="A43" s="281">
        <v>37</v>
      </c>
      <c r="B43" s="471" t="s">
        <v>2428</v>
      </c>
      <c r="C43" s="169"/>
      <c r="D43" s="327" t="s">
        <v>2394</v>
      </c>
      <c r="E43" s="188">
        <v>1229.5</v>
      </c>
      <c r="F43" s="199" t="s">
        <v>2395</v>
      </c>
      <c r="G43" s="364">
        <v>0</v>
      </c>
    </row>
    <row r="44" spans="1:7" s="366" customFormat="1">
      <c r="A44" s="281">
        <v>38</v>
      </c>
      <c r="B44" s="471" t="s">
        <v>2429</v>
      </c>
      <c r="C44" s="169"/>
      <c r="D44" s="327" t="s">
        <v>2394</v>
      </c>
      <c r="E44" s="188">
        <v>1367.5</v>
      </c>
      <c r="F44" s="199" t="s">
        <v>2395</v>
      </c>
      <c r="G44" s="364">
        <v>0</v>
      </c>
    </row>
    <row r="45" spans="1:7" s="366" customFormat="1">
      <c r="A45" s="281">
        <v>39</v>
      </c>
      <c r="B45" s="471" t="s">
        <v>2430</v>
      </c>
      <c r="C45" s="169"/>
      <c r="D45" s="327" t="s">
        <v>2394</v>
      </c>
      <c r="E45" s="188">
        <v>1501.2</v>
      </c>
      <c r="F45" s="199" t="s">
        <v>2395</v>
      </c>
      <c r="G45" s="364">
        <v>0</v>
      </c>
    </row>
    <row r="46" spans="1:7" s="366" customFormat="1">
      <c r="A46" s="281">
        <v>40</v>
      </c>
      <c r="B46" s="471" t="s">
        <v>233</v>
      </c>
      <c r="C46" s="169"/>
      <c r="D46" s="327" t="s">
        <v>2431</v>
      </c>
      <c r="E46" s="188">
        <v>1974.32</v>
      </c>
      <c r="F46" s="199" t="s">
        <v>2432</v>
      </c>
      <c r="G46" s="364">
        <v>0</v>
      </c>
    </row>
    <row r="47" spans="1:7" s="366" customFormat="1">
      <c r="A47" s="281">
        <v>41</v>
      </c>
      <c r="B47" s="471" t="s">
        <v>2433</v>
      </c>
      <c r="C47" s="169"/>
      <c r="D47" s="327" t="s">
        <v>2394</v>
      </c>
      <c r="E47" s="188">
        <v>2175</v>
      </c>
      <c r="F47" s="199" t="s">
        <v>2395</v>
      </c>
      <c r="G47" s="364">
        <v>0</v>
      </c>
    </row>
    <row r="48" spans="1:7" s="366" customFormat="1">
      <c r="A48" s="281">
        <v>42</v>
      </c>
      <c r="B48" s="471" t="s">
        <v>2434</v>
      </c>
      <c r="C48" s="169"/>
      <c r="D48" s="327" t="s">
        <v>2391</v>
      </c>
      <c r="E48" s="188">
        <v>2325</v>
      </c>
      <c r="F48" s="199" t="s">
        <v>2416</v>
      </c>
      <c r="G48" s="364">
        <v>0</v>
      </c>
    </row>
    <row r="49" spans="1:7" s="366" customFormat="1">
      <c r="A49" s="281">
        <v>43</v>
      </c>
      <c r="B49" s="471" t="s">
        <v>2435</v>
      </c>
      <c r="C49" s="169"/>
      <c r="D49" s="169" t="s">
        <v>2388</v>
      </c>
      <c r="E49" s="188">
        <v>2588.52</v>
      </c>
      <c r="F49" s="199" t="s">
        <v>2416</v>
      </c>
      <c r="G49" s="364">
        <v>0</v>
      </c>
    </row>
    <row r="50" spans="1:7" s="366" customFormat="1">
      <c r="A50" s="281">
        <v>44</v>
      </c>
      <c r="B50" s="471" t="s">
        <v>2436</v>
      </c>
      <c r="C50" s="169"/>
      <c r="D50" s="327" t="s">
        <v>2426</v>
      </c>
      <c r="E50" s="188">
        <v>2699.2</v>
      </c>
      <c r="F50" s="199" t="s">
        <v>2416</v>
      </c>
      <c r="G50" s="364">
        <v>0</v>
      </c>
    </row>
    <row r="51" spans="1:7" s="366" customFormat="1">
      <c r="A51" s="281">
        <v>45</v>
      </c>
      <c r="B51" s="471" t="s">
        <v>2437</v>
      </c>
      <c r="C51" s="169"/>
      <c r="D51" s="327" t="s">
        <v>2394</v>
      </c>
      <c r="E51" s="188">
        <v>2742.5</v>
      </c>
      <c r="F51" s="199" t="s">
        <v>2395</v>
      </c>
      <c r="G51" s="364">
        <v>0</v>
      </c>
    </row>
    <row r="52" spans="1:7" s="366" customFormat="1">
      <c r="A52" s="281">
        <v>46</v>
      </c>
      <c r="B52" s="471" t="s">
        <v>2438</v>
      </c>
      <c r="C52" s="169"/>
      <c r="D52" s="327" t="s">
        <v>2394</v>
      </c>
      <c r="E52" s="188">
        <v>2838.25</v>
      </c>
      <c r="F52" s="199" t="s">
        <v>2395</v>
      </c>
      <c r="G52" s="364">
        <v>0</v>
      </c>
    </row>
    <row r="53" spans="1:7" s="366" customFormat="1">
      <c r="A53" s="281">
        <v>47</v>
      </c>
      <c r="B53" s="471" t="s">
        <v>2439</v>
      </c>
      <c r="C53" s="169"/>
      <c r="D53" s="327" t="s">
        <v>2394</v>
      </c>
      <c r="E53" s="188">
        <v>2839.25</v>
      </c>
      <c r="F53" s="199" t="s">
        <v>2395</v>
      </c>
      <c r="G53" s="364">
        <v>0</v>
      </c>
    </row>
    <row r="54" spans="1:7" s="366" customFormat="1">
      <c r="A54" s="281">
        <v>48</v>
      </c>
      <c r="B54" s="471" t="s">
        <v>2440</v>
      </c>
      <c r="C54" s="169"/>
      <c r="D54" s="327" t="s">
        <v>2422</v>
      </c>
      <c r="E54" s="188">
        <v>2843.81</v>
      </c>
      <c r="F54" s="199" t="s">
        <v>2416</v>
      </c>
      <c r="G54" s="364">
        <v>0</v>
      </c>
    </row>
    <row r="55" spans="1:7" s="366" customFormat="1">
      <c r="A55" s="281">
        <v>49</v>
      </c>
      <c r="B55" s="471" t="s">
        <v>2441</v>
      </c>
      <c r="C55" s="169"/>
      <c r="D55" s="327" t="s">
        <v>2394</v>
      </c>
      <c r="E55" s="188">
        <v>3179.75</v>
      </c>
      <c r="F55" s="199" t="s">
        <v>2395</v>
      </c>
      <c r="G55" s="364">
        <v>0</v>
      </c>
    </row>
    <row r="56" spans="1:7" s="366" customFormat="1">
      <c r="A56" s="281">
        <v>50</v>
      </c>
      <c r="B56" s="471" t="s">
        <v>2442</v>
      </c>
      <c r="C56" s="169"/>
      <c r="D56" s="327" t="s">
        <v>2394</v>
      </c>
      <c r="E56" s="188">
        <v>4135</v>
      </c>
      <c r="F56" s="199" t="s">
        <v>2395</v>
      </c>
      <c r="G56" s="364">
        <v>0</v>
      </c>
    </row>
    <row r="57" spans="1:7" s="366" customFormat="1">
      <c r="A57" s="281">
        <v>51</v>
      </c>
      <c r="B57" s="471" t="s">
        <v>2443</v>
      </c>
      <c r="C57" s="169"/>
      <c r="D57" s="327" t="s">
        <v>2413</v>
      </c>
      <c r="E57" s="188">
        <v>4247.82</v>
      </c>
      <c r="F57" s="199" t="s">
        <v>2416</v>
      </c>
      <c r="G57" s="364">
        <v>0</v>
      </c>
    </row>
    <row r="58" spans="1:7" s="366" customFormat="1">
      <c r="A58" s="281">
        <v>52</v>
      </c>
      <c r="B58" s="471" t="s">
        <v>2444</v>
      </c>
      <c r="C58" s="169"/>
      <c r="D58" s="327" t="s">
        <v>2445</v>
      </c>
      <c r="E58" s="188">
        <v>4273</v>
      </c>
      <c r="F58" s="199" t="s">
        <v>2416</v>
      </c>
      <c r="G58" s="364">
        <v>0</v>
      </c>
    </row>
    <row r="59" spans="1:7" s="366" customFormat="1">
      <c r="A59" s="281">
        <v>53</v>
      </c>
      <c r="B59" s="471" t="s">
        <v>2446</v>
      </c>
      <c r="C59" s="169"/>
      <c r="D59" s="327" t="s">
        <v>2394</v>
      </c>
      <c r="E59" s="188">
        <v>4532.25</v>
      </c>
      <c r="F59" s="199" t="s">
        <v>2395</v>
      </c>
      <c r="G59" s="364">
        <v>0</v>
      </c>
    </row>
    <row r="60" spans="1:7" s="366" customFormat="1">
      <c r="A60" s="281">
        <v>54</v>
      </c>
      <c r="B60" s="471" t="s">
        <v>2447</v>
      </c>
      <c r="C60" s="169"/>
      <c r="D60" s="327" t="s">
        <v>2394</v>
      </c>
      <c r="E60" s="188">
        <v>4993.88</v>
      </c>
      <c r="F60" s="199" t="s">
        <v>2395</v>
      </c>
      <c r="G60" s="364">
        <v>0</v>
      </c>
    </row>
    <row r="61" spans="1:7" s="366" customFormat="1">
      <c r="A61" s="281">
        <v>55</v>
      </c>
      <c r="B61" s="471" t="s">
        <v>2448</v>
      </c>
      <c r="C61" s="169"/>
      <c r="D61" s="327" t="s">
        <v>2394</v>
      </c>
      <c r="E61" s="188">
        <v>5075</v>
      </c>
      <c r="F61" s="199" t="s">
        <v>2395</v>
      </c>
      <c r="G61" s="364">
        <v>0</v>
      </c>
    </row>
    <row r="62" spans="1:7" s="366" customFormat="1">
      <c r="A62" s="281">
        <v>56</v>
      </c>
      <c r="B62" s="471" t="s">
        <v>2449</v>
      </c>
      <c r="C62" s="169"/>
      <c r="D62" s="327" t="s">
        <v>2450</v>
      </c>
      <c r="E62" s="188">
        <v>5416.19</v>
      </c>
      <c r="F62" s="199" t="s">
        <v>2416</v>
      </c>
      <c r="G62" s="364">
        <v>0</v>
      </c>
    </row>
    <row r="63" spans="1:7" s="366" customFormat="1">
      <c r="A63" s="281">
        <v>57</v>
      </c>
      <c r="B63" s="471" t="s">
        <v>2451</v>
      </c>
      <c r="C63" s="169"/>
      <c r="D63" s="327" t="s">
        <v>2394</v>
      </c>
      <c r="E63" s="188">
        <v>33467.019999999997</v>
      </c>
      <c r="F63" s="199" t="s">
        <v>2395</v>
      </c>
      <c r="G63" s="364">
        <v>0</v>
      </c>
    </row>
    <row r="64" spans="1:7" s="366" customFormat="1">
      <c r="A64" s="281">
        <v>58</v>
      </c>
      <c r="B64" s="471" t="s">
        <v>2452</v>
      </c>
      <c r="C64" s="169"/>
      <c r="D64" s="327" t="s">
        <v>2453</v>
      </c>
      <c r="E64" s="188">
        <v>36288</v>
      </c>
      <c r="F64" s="199" t="s">
        <v>2432</v>
      </c>
      <c r="G64" s="364">
        <v>0</v>
      </c>
    </row>
    <row r="65" spans="1:7" s="366" customFormat="1" ht="26">
      <c r="A65" s="281">
        <v>59</v>
      </c>
      <c r="B65" s="471" t="s">
        <v>2454</v>
      </c>
      <c r="C65" s="169"/>
      <c r="D65" s="327" t="s">
        <v>2455</v>
      </c>
      <c r="E65" s="188">
        <v>98749</v>
      </c>
      <c r="F65" s="170" t="s">
        <v>2455</v>
      </c>
      <c r="G65" s="364">
        <v>0</v>
      </c>
    </row>
    <row r="66" spans="1:7" s="366" customFormat="1">
      <c r="A66" s="281">
        <v>60</v>
      </c>
      <c r="B66" s="471" t="s">
        <v>2456</v>
      </c>
      <c r="C66" s="169"/>
      <c r="D66" s="327" t="s">
        <v>2457</v>
      </c>
      <c r="E66" s="364">
        <v>0</v>
      </c>
      <c r="F66" s="188" t="s">
        <v>2458</v>
      </c>
      <c r="G66" s="188">
        <v>110358.73</v>
      </c>
    </row>
    <row r="67" spans="1:7" s="366" customFormat="1">
      <c r="A67" s="281">
        <v>61</v>
      </c>
      <c r="B67" s="471" t="s">
        <v>2459</v>
      </c>
      <c r="C67" s="169"/>
      <c r="D67" s="327" t="s">
        <v>2460</v>
      </c>
      <c r="E67" s="364">
        <v>0</v>
      </c>
      <c r="F67" s="188" t="s">
        <v>2458</v>
      </c>
      <c r="G67" s="188">
        <v>168016.98</v>
      </c>
    </row>
    <row r="68" spans="1:7" s="366" customFormat="1">
      <c r="A68" s="281">
        <v>62</v>
      </c>
      <c r="B68" s="471" t="s">
        <v>2461</v>
      </c>
      <c r="C68" s="169"/>
      <c r="D68" s="327" t="s">
        <v>2462</v>
      </c>
      <c r="E68" s="364">
        <v>0</v>
      </c>
      <c r="F68" s="188" t="s">
        <v>2458</v>
      </c>
      <c r="G68" s="188">
        <v>195354.52</v>
      </c>
    </row>
    <row r="69" spans="1:7" s="366" customFormat="1" ht="26">
      <c r="A69" s="281">
        <v>63</v>
      </c>
      <c r="B69" s="471" t="s">
        <v>2463</v>
      </c>
      <c r="C69" s="169"/>
      <c r="D69" s="327" t="s">
        <v>2455</v>
      </c>
      <c r="E69" s="188">
        <v>326562</v>
      </c>
      <c r="F69" s="170" t="s">
        <v>2455</v>
      </c>
      <c r="G69" s="364">
        <v>0</v>
      </c>
    </row>
    <row r="70" spans="1:7" s="366" customFormat="1">
      <c r="A70" s="281">
        <v>64</v>
      </c>
      <c r="B70" s="471" t="s">
        <v>2464</v>
      </c>
      <c r="C70" s="169"/>
      <c r="D70" s="327" t="s">
        <v>2465</v>
      </c>
      <c r="E70" s="364">
        <v>0</v>
      </c>
      <c r="F70" s="188" t="s">
        <v>2458</v>
      </c>
      <c r="G70" s="188">
        <v>332588.84000000003</v>
      </c>
    </row>
    <row r="71" spans="1:7" s="366" customFormat="1">
      <c r="A71" s="281">
        <v>65</v>
      </c>
      <c r="B71" s="327" t="s">
        <v>3199</v>
      </c>
      <c r="C71" s="169"/>
      <c r="D71" s="281" t="s">
        <v>3229</v>
      </c>
      <c r="E71" s="364">
        <v>0</v>
      </c>
      <c r="F71" s="188"/>
      <c r="G71" s="364">
        <v>1968952.36</v>
      </c>
    </row>
    <row r="72" spans="1:7" s="366" customFormat="1">
      <c r="A72" s="281">
        <v>66</v>
      </c>
      <c r="B72" s="327" t="s">
        <v>3200</v>
      </c>
      <c r="C72" s="169"/>
      <c r="D72" s="281" t="s">
        <v>3213</v>
      </c>
      <c r="E72" s="364">
        <v>0</v>
      </c>
      <c r="F72" s="188"/>
      <c r="G72" s="364">
        <v>882560.79</v>
      </c>
    </row>
    <row r="73" spans="1:7" s="366" customFormat="1">
      <c r="A73" s="281">
        <v>67</v>
      </c>
      <c r="B73" s="327" t="s">
        <v>3201</v>
      </c>
      <c r="C73" s="169"/>
      <c r="D73" s="281" t="s">
        <v>3214</v>
      </c>
      <c r="E73" s="364">
        <v>0</v>
      </c>
      <c r="F73" s="188"/>
      <c r="G73" s="364">
        <v>75306</v>
      </c>
    </row>
    <row r="74" spans="1:7" s="366" customFormat="1">
      <c r="A74" s="281">
        <v>68</v>
      </c>
      <c r="B74" s="327" t="s">
        <v>3202</v>
      </c>
      <c r="C74" s="169"/>
      <c r="D74" s="281" t="s">
        <v>3215</v>
      </c>
      <c r="E74" s="364">
        <v>0</v>
      </c>
      <c r="F74" s="188"/>
      <c r="G74" s="364">
        <v>42334</v>
      </c>
    </row>
    <row r="75" spans="1:7" s="366" customFormat="1">
      <c r="A75" s="281">
        <v>69</v>
      </c>
      <c r="B75" s="327" t="s">
        <v>2456</v>
      </c>
      <c r="C75" s="169"/>
      <c r="D75" s="281" t="s">
        <v>3216</v>
      </c>
      <c r="E75" s="364">
        <v>0</v>
      </c>
      <c r="F75" s="188"/>
      <c r="G75" s="364">
        <v>394044</v>
      </c>
    </row>
    <row r="76" spans="1:7" s="366" customFormat="1">
      <c r="A76" s="281">
        <v>70</v>
      </c>
      <c r="B76" s="327" t="s">
        <v>3203</v>
      </c>
      <c r="C76" s="169"/>
      <c r="D76" s="281" t="s">
        <v>3217</v>
      </c>
      <c r="E76" s="364">
        <v>0</v>
      </c>
      <c r="F76" s="188"/>
      <c r="G76" s="364">
        <v>22500</v>
      </c>
    </row>
    <row r="77" spans="1:7" s="366" customFormat="1">
      <c r="A77" s="281">
        <v>71</v>
      </c>
      <c r="B77" s="327" t="s">
        <v>3204</v>
      </c>
      <c r="C77" s="169"/>
      <c r="D77" s="281" t="s">
        <v>3218</v>
      </c>
      <c r="E77" s="364">
        <v>0</v>
      </c>
      <c r="F77" s="188"/>
      <c r="G77" s="364">
        <v>7200</v>
      </c>
    </row>
    <row r="78" spans="1:7" s="366" customFormat="1">
      <c r="A78" s="281">
        <v>72</v>
      </c>
      <c r="B78" s="327" t="s">
        <v>3205</v>
      </c>
      <c r="C78" s="169"/>
      <c r="D78" s="281" t="s">
        <v>3219</v>
      </c>
      <c r="E78" s="364">
        <v>0</v>
      </c>
      <c r="F78" s="188"/>
      <c r="G78" s="364">
        <v>330000</v>
      </c>
    </row>
    <row r="79" spans="1:7" s="366" customFormat="1">
      <c r="A79" s="281">
        <v>73</v>
      </c>
      <c r="B79" s="327" t="s">
        <v>3206</v>
      </c>
      <c r="C79" s="169"/>
      <c r="D79" s="281" t="s">
        <v>3220</v>
      </c>
      <c r="E79" s="364">
        <v>0</v>
      </c>
      <c r="F79" s="188"/>
      <c r="G79" s="364">
        <v>59359</v>
      </c>
    </row>
    <row r="80" spans="1:7" s="366" customFormat="1" ht="39">
      <c r="A80" s="281">
        <v>74</v>
      </c>
      <c r="B80" s="327" t="s">
        <v>3207</v>
      </c>
      <c r="C80" s="169"/>
      <c r="D80" s="416" t="s">
        <v>3221</v>
      </c>
      <c r="E80" s="364">
        <v>0</v>
      </c>
      <c r="F80" s="188"/>
      <c r="G80" s="364">
        <v>431331.58</v>
      </c>
    </row>
    <row r="81" spans="1:7" s="366" customFormat="1">
      <c r="A81" s="281">
        <v>75</v>
      </c>
      <c r="B81" s="327" t="s">
        <v>3208</v>
      </c>
      <c r="C81" s="169"/>
      <c r="D81" s="281" t="s">
        <v>3222</v>
      </c>
      <c r="E81" s="364">
        <v>0</v>
      </c>
      <c r="F81" s="188"/>
      <c r="G81" s="364">
        <v>91160</v>
      </c>
    </row>
    <row r="82" spans="1:7" s="366" customFormat="1">
      <c r="A82" s="281">
        <v>76</v>
      </c>
      <c r="B82" s="327" t="s">
        <v>3209</v>
      </c>
      <c r="C82" s="169"/>
      <c r="D82" s="281" t="s">
        <v>3223</v>
      </c>
      <c r="E82" s="364">
        <v>0</v>
      </c>
      <c r="F82" s="188"/>
      <c r="G82" s="364">
        <v>90000</v>
      </c>
    </row>
    <row r="83" spans="1:7" s="366" customFormat="1">
      <c r="A83" s="281">
        <v>77</v>
      </c>
      <c r="B83" s="327" t="s">
        <v>233</v>
      </c>
      <c r="C83" s="169"/>
      <c r="D83" s="281" t="s">
        <v>3224</v>
      </c>
      <c r="E83" s="364">
        <v>0</v>
      </c>
      <c r="F83" s="188"/>
      <c r="G83" s="364">
        <v>49500</v>
      </c>
    </row>
    <row r="84" spans="1:7" s="366" customFormat="1">
      <c r="A84" s="281">
        <v>78</v>
      </c>
      <c r="B84" s="327" t="s">
        <v>3211</v>
      </c>
      <c r="C84" s="169"/>
      <c r="D84" s="281" t="s">
        <v>3225</v>
      </c>
      <c r="E84" s="364">
        <v>0</v>
      </c>
      <c r="F84" s="188"/>
      <c r="G84" s="364">
        <v>12000</v>
      </c>
    </row>
    <row r="85" spans="1:7" s="366" customFormat="1" ht="26">
      <c r="A85" s="281">
        <v>79</v>
      </c>
      <c r="B85" s="327" t="s">
        <v>3212</v>
      </c>
      <c r="C85" s="169"/>
      <c r="D85" s="416" t="s">
        <v>3226</v>
      </c>
      <c r="E85" s="364">
        <v>0</v>
      </c>
      <c r="F85" s="188"/>
      <c r="G85" s="364">
        <v>11955</v>
      </c>
    </row>
    <row r="86" spans="1:7" s="366" customFormat="1">
      <c r="A86" s="281">
        <v>80</v>
      </c>
      <c r="B86" s="327" t="s">
        <v>3211</v>
      </c>
      <c r="C86" s="169"/>
      <c r="D86" s="281" t="s">
        <v>3227</v>
      </c>
      <c r="E86" s="364">
        <v>0</v>
      </c>
      <c r="F86" s="188"/>
      <c r="G86" s="364">
        <v>490000</v>
      </c>
    </row>
    <row r="87" spans="1:7" s="366" customFormat="1">
      <c r="A87" s="281">
        <v>81</v>
      </c>
      <c r="B87" s="327" t="s">
        <v>3210</v>
      </c>
      <c r="C87" s="169"/>
      <c r="D87" s="281" t="s">
        <v>3228</v>
      </c>
      <c r="E87" s="364">
        <v>0</v>
      </c>
      <c r="F87" s="188"/>
      <c r="G87" s="364">
        <v>60000</v>
      </c>
    </row>
    <row r="88" spans="1:7" s="366" customFormat="1">
      <c r="A88" s="281"/>
      <c r="B88" s="169"/>
      <c r="C88" s="169"/>
      <c r="D88" s="341" t="s">
        <v>3</v>
      </c>
      <c r="E88" s="195">
        <f>SUM(E7:F87)</f>
        <v>575874.21</v>
      </c>
      <c r="F88" s="195">
        <f t="shared" ref="F88" si="0">SUM(F7:F70)</f>
        <v>0</v>
      </c>
      <c r="G88" s="195">
        <f>SUM(G7:G87)</f>
        <v>5824521.8000000007</v>
      </c>
    </row>
  </sheetData>
  <customSheetViews>
    <customSheetView guid="{0B6FAD62-43BD-4EC8-9980-3120FC41C2BF}" showGridLines="0" fitToPage="1" hiddenColumns="1">
      <selection activeCell="D1" sqref="D1"/>
      <pageMargins left="0.7" right="0.7" top="0.75" bottom="0.75" header="0.3" footer="0.3"/>
      <pageSetup scale="75" fitToHeight="0" orientation="landscape" r:id="rId1"/>
    </customSheetView>
    <customSheetView guid="{57AB6574-63F2-40B5-BA02-4B403D8BA163}" showPageBreaks="1" showGridLines="0" fitToPage="1" printArea="1" hiddenColumns="1" topLeftCell="A39">
      <selection activeCell="D60" sqref="D60"/>
      <pageMargins left="0.7" right="0.7" top="0.75" bottom="0.75" header="0.3" footer="0.3"/>
      <pageSetup scale="75" fitToHeight="0" orientation="landscape" r:id="rId2"/>
    </customSheetView>
  </customSheetViews>
  <mergeCells count="6">
    <mergeCell ref="A3:G3"/>
    <mergeCell ref="E5:E6"/>
    <mergeCell ref="G5:G6"/>
    <mergeCell ref="A4:A6"/>
    <mergeCell ref="B4:B6"/>
    <mergeCell ref="D4:D6"/>
  </mergeCells>
  <pageMargins left="0.7" right="0.7" top="0.75" bottom="0.75" header="0.3" footer="0.3"/>
  <pageSetup scale="75" fitToHeight="0" orientation="landscape"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G10"/>
  <sheetViews>
    <sheetView showGridLines="0" zoomScaleNormal="100" workbookViewId="0">
      <selection activeCell="A2" sqref="A2"/>
    </sheetView>
  </sheetViews>
  <sheetFormatPr defaultRowHeight="14.5"/>
  <cols>
    <col min="2" max="2" width="35.08984375" customWidth="1"/>
    <col min="3" max="3" width="35.08984375" hidden="1" customWidth="1"/>
    <col min="4" max="4" width="57.08984375" customWidth="1"/>
    <col min="5" max="5" width="24.54296875" customWidth="1"/>
    <col min="6" max="6" width="19.08984375" hidden="1" customWidth="1"/>
    <col min="7" max="7" width="23.453125" customWidth="1"/>
  </cols>
  <sheetData>
    <row r="1" spans="1:7">
      <c r="A1" s="102" t="s">
        <v>895</v>
      </c>
      <c r="B1" s="102"/>
      <c r="C1" s="103"/>
      <c r="D1" s="103"/>
      <c r="E1" s="103"/>
      <c r="F1" s="104"/>
      <c r="G1" s="104"/>
    </row>
    <row r="2" spans="1:7">
      <c r="A2" s="105" t="s">
        <v>896</v>
      </c>
      <c r="B2" s="105"/>
      <c r="C2" s="103"/>
      <c r="D2" s="103"/>
      <c r="E2" s="103"/>
      <c r="F2" s="104"/>
      <c r="G2" s="104"/>
    </row>
    <row r="3" spans="1:7">
      <c r="A3" s="486" t="s">
        <v>3171</v>
      </c>
      <c r="B3" s="487"/>
      <c r="C3" s="487"/>
      <c r="D3" s="487"/>
      <c r="E3" s="487"/>
      <c r="F3" s="487"/>
      <c r="G3" s="488"/>
    </row>
    <row r="4" spans="1:7">
      <c r="A4" s="491" t="s">
        <v>4</v>
      </c>
      <c r="B4" s="491" t="s">
        <v>9</v>
      </c>
      <c r="C4" s="155"/>
      <c r="D4" s="491" t="s">
        <v>1</v>
      </c>
      <c r="E4" s="489" t="s">
        <v>3175</v>
      </c>
      <c r="F4" s="107"/>
      <c r="G4" s="489" t="s">
        <v>3186</v>
      </c>
    </row>
    <row r="5" spans="1:7">
      <c r="A5" s="492"/>
      <c r="B5" s="492"/>
      <c r="C5" s="108" t="s">
        <v>10</v>
      </c>
      <c r="D5" s="492"/>
      <c r="E5" s="490"/>
      <c r="F5" s="109" t="s">
        <v>7</v>
      </c>
      <c r="G5" s="490"/>
    </row>
    <row r="6" spans="1:7">
      <c r="A6" s="493"/>
      <c r="B6" s="493"/>
      <c r="C6" s="110"/>
      <c r="D6" s="493"/>
      <c r="E6" s="111" t="s">
        <v>3170</v>
      </c>
      <c r="F6" s="111"/>
      <c r="G6" s="111" t="s">
        <v>3170</v>
      </c>
    </row>
    <row r="7" spans="1:7" s="10" customFormat="1" ht="20.149999999999999" customHeight="1">
      <c r="A7" s="123">
        <v>1</v>
      </c>
      <c r="B7" s="157" t="s">
        <v>897</v>
      </c>
      <c r="C7" s="157" t="s">
        <v>562</v>
      </c>
      <c r="D7" s="169" t="s">
        <v>898</v>
      </c>
      <c r="E7" s="170">
        <v>218171.51999999999</v>
      </c>
      <c r="F7" s="167" t="s">
        <v>891</v>
      </c>
      <c r="G7" s="170">
        <v>0</v>
      </c>
    </row>
    <row r="8" spans="1:7" s="10" customFormat="1" ht="20.149999999999999" customHeight="1">
      <c r="A8" s="123">
        <v>2</v>
      </c>
      <c r="B8" s="120" t="s">
        <v>899</v>
      </c>
      <c r="C8" s="120" t="s">
        <v>680</v>
      </c>
      <c r="D8" s="169" t="s">
        <v>900</v>
      </c>
      <c r="E8" s="167">
        <v>28673.16</v>
      </c>
      <c r="F8" s="167" t="s">
        <v>901</v>
      </c>
      <c r="G8" s="170">
        <v>0</v>
      </c>
    </row>
    <row r="9" spans="1:7" s="10" customFormat="1" ht="20.149999999999999" customHeight="1">
      <c r="A9" s="123">
        <v>3</v>
      </c>
      <c r="B9" s="120" t="s">
        <v>902</v>
      </c>
      <c r="C9" s="120"/>
      <c r="D9" s="121" t="s">
        <v>903</v>
      </c>
      <c r="E9" s="167">
        <v>3293.03</v>
      </c>
      <c r="F9" s="167"/>
      <c r="G9" s="170">
        <v>0</v>
      </c>
    </row>
    <row r="10" spans="1:7" s="10" customFormat="1" ht="20.149999999999999" customHeight="1">
      <c r="A10" s="123"/>
      <c r="B10" s="120"/>
      <c r="C10" s="120"/>
      <c r="D10" s="168" t="s">
        <v>3</v>
      </c>
      <c r="E10" s="171">
        <f>SUM(E7:E9)</f>
        <v>250137.71</v>
      </c>
      <c r="F10" s="167"/>
      <c r="G10" s="171">
        <f>SUM(G7:G9)</f>
        <v>0</v>
      </c>
    </row>
  </sheetData>
  <customSheetViews>
    <customSheetView guid="{0B6FAD62-43BD-4EC8-9980-3120FC41C2BF}" showGridLines="0" fitToPage="1" hiddenColumns="1">
      <selection activeCell="A2" sqref="A2"/>
      <pageMargins left="0.7" right="0.7" top="0.75" bottom="0.75" header="0.3" footer="0.3"/>
      <pageSetup scale="82" fitToHeight="0" orientation="landscape" r:id="rId1"/>
    </customSheetView>
    <customSheetView guid="{57AB6574-63F2-40B5-BA02-4B403D8BA163}" showPageBreaks="1" showGridLines="0" fitToPage="1" printArea="1" hiddenColumns="1">
      <selection activeCell="A2" sqref="A2"/>
      <pageMargins left="0.7" right="0.7" top="0.75" bottom="0.75" header="0.3" footer="0.3"/>
      <pageSetup scale="82" fitToHeight="0" orientation="landscape" r:id="rId2"/>
    </customSheetView>
  </customSheetViews>
  <mergeCells count="6">
    <mergeCell ref="A3:G3"/>
    <mergeCell ref="E4:E5"/>
    <mergeCell ref="D4:D6"/>
    <mergeCell ref="B4:B6"/>
    <mergeCell ref="A4:A6"/>
    <mergeCell ref="G4:G5"/>
  </mergeCells>
  <pageMargins left="0.7" right="0.7" top="0.75" bottom="0.75" header="0.3" footer="0.3"/>
  <pageSetup scale="82" fitToHeight="0" orientation="landscape" r:id="rId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3"/>
  <sheetViews>
    <sheetView showGridLines="0" topLeftCell="A2" zoomScaleNormal="100" workbookViewId="0">
      <selection activeCell="E8" sqref="E8"/>
    </sheetView>
  </sheetViews>
  <sheetFormatPr defaultColWidth="8.90625" defaultRowHeight="13"/>
  <cols>
    <col min="1" max="1" width="8.90625" style="104"/>
    <col min="2" max="2" width="35.08984375" style="104" customWidth="1"/>
    <col min="3" max="3" width="35.08984375" style="104" hidden="1" customWidth="1"/>
    <col min="4" max="4" width="57.08984375" style="104" customWidth="1"/>
    <col min="5" max="5" width="24.54296875" style="104" customWidth="1"/>
    <col min="6" max="6" width="12.6328125" style="104" hidden="1" customWidth="1"/>
    <col min="7" max="7" width="22.08984375" style="104" customWidth="1"/>
    <col min="8" max="16384" width="8.90625" style="104"/>
  </cols>
  <sheetData>
    <row r="1" spans="1:7" hidden="1">
      <c r="B1" s="507" t="s">
        <v>8</v>
      </c>
      <c r="C1" s="507"/>
      <c r="D1" s="507"/>
      <c r="E1" s="507"/>
    </row>
    <row r="2" spans="1:7">
      <c r="A2" s="102" t="s">
        <v>3123</v>
      </c>
      <c r="C2" s="103"/>
      <c r="D2" s="103"/>
      <c r="E2" s="103"/>
    </row>
    <row r="3" spans="1:7">
      <c r="A3" s="105" t="s">
        <v>2466</v>
      </c>
      <c r="C3" s="103"/>
      <c r="D3" s="103"/>
      <c r="E3" s="103"/>
    </row>
    <row r="4" spans="1:7" ht="29.4" customHeight="1">
      <c r="A4" s="486" t="s">
        <v>3177</v>
      </c>
      <c r="B4" s="487"/>
      <c r="C4" s="487"/>
      <c r="D4" s="487"/>
      <c r="E4" s="487"/>
      <c r="F4" s="487"/>
      <c r="G4" s="488"/>
    </row>
    <row r="5" spans="1:7" ht="26">
      <c r="A5" s="491" t="s">
        <v>4</v>
      </c>
      <c r="B5" s="491" t="s">
        <v>9</v>
      </c>
      <c r="C5" s="106"/>
      <c r="D5" s="491" t="s">
        <v>1</v>
      </c>
      <c r="E5" s="239" t="s">
        <v>3175</v>
      </c>
      <c r="F5" s="317" t="s">
        <v>7</v>
      </c>
      <c r="G5" s="109" t="s">
        <v>3186</v>
      </c>
    </row>
    <row r="6" spans="1:7" ht="12" customHeight="1">
      <c r="A6" s="492"/>
      <c r="B6" s="492"/>
      <c r="C6" s="108" t="s">
        <v>10</v>
      </c>
      <c r="D6" s="492"/>
      <c r="E6" s="516" t="s">
        <v>3170</v>
      </c>
      <c r="F6" s="317"/>
      <c r="G6" s="516" t="s">
        <v>3170</v>
      </c>
    </row>
    <row r="7" spans="1:7" ht="9.65" customHeight="1">
      <c r="A7" s="493"/>
      <c r="B7" s="493"/>
      <c r="C7" s="110"/>
      <c r="D7" s="493"/>
      <c r="E7" s="517"/>
      <c r="F7" s="111"/>
      <c r="G7" s="517"/>
    </row>
    <row r="8" spans="1:7" s="233" customFormat="1">
      <c r="A8" s="143">
        <v>1</v>
      </c>
      <c r="B8" s="144" t="s">
        <v>2467</v>
      </c>
      <c r="C8" s="143" t="s">
        <v>2468</v>
      </c>
      <c r="D8" s="143" t="s">
        <v>2468</v>
      </c>
      <c r="E8" s="346">
        <v>204439</v>
      </c>
      <c r="F8" s="171"/>
      <c r="G8" s="192">
        <v>0</v>
      </c>
    </row>
    <row r="9" spans="1:7" s="233" customFormat="1">
      <c r="A9" s="143">
        <v>2</v>
      </c>
      <c r="B9" s="144" t="s">
        <v>2469</v>
      </c>
      <c r="C9" s="144" t="s">
        <v>2470</v>
      </c>
      <c r="D9" s="144" t="s">
        <v>2470</v>
      </c>
      <c r="E9" s="346">
        <v>443400</v>
      </c>
      <c r="F9" s="195"/>
      <c r="G9" s="192">
        <v>0</v>
      </c>
    </row>
    <row r="10" spans="1:7" s="233" customFormat="1">
      <c r="A10" s="123"/>
      <c r="B10" s="120"/>
      <c r="C10" s="120"/>
      <c r="D10" s="168" t="s">
        <v>3</v>
      </c>
      <c r="E10" s="171">
        <f>SUM(E8:E9)</f>
        <v>647839</v>
      </c>
      <c r="F10" s="171">
        <f t="shared" ref="F10:G10" si="0">SUM(F8:F9)</f>
        <v>0</v>
      </c>
      <c r="G10" s="171">
        <f t="shared" si="0"/>
        <v>0</v>
      </c>
    </row>
    <row r="13" spans="1:7">
      <c r="C13" s="335"/>
    </row>
  </sheetData>
  <customSheetViews>
    <customSheetView guid="{0B6FAD62-43BD-4EC8-9980-3120FC41C2BF}" showGridLines="0" fitToPage="1" hiddenRows="1" hiddenColumns="1" topLeftCell="A2">
      <selection activeCell="E8" sqref="E8"/>
      <pageMargins left="0.7" right="0.7" top="0.75" bottom="0.75" header="0.3" footer="0.3"/>
      <pageSetup scale="82" fitToHeight="0" orientation="landscape" r:id="rId1"/>
    </customSheetView>
    <customSheetView guid="{57AB6574-63F2-40B5-BA02-4B403D8BA163}" showPageBreaks="1" showGridLines="0" fitToPage="1" printArea="1" hiddenRows="1" hiddenColumns="1" topLeftCell="A2">
      <selection activeCell="E8" sqref="E8"/>
      <pageMargins left="0.7" right="0.7" top="0.75" bottom="0.75" header="0.3" footer="0.3"/>
      <pageSetup scale="82" fitToHeight="0" orientation="landscape" r:id="rId2"/>
    </customSheetView>
  </customSheetViews>
  <mergeCells count="7">
    <mergeCell ref="B1:E1"/>
    <mergeCell ref="E6:E7"/>
    <mergeCell ref="G6:G7"/>
    <mergeCell ref="A4:G4"/>
    <mergeCell ref="B5:B7"/>
    <mergeCell ref="D5:D7"/>
    <mergeCell ref="A5:A7"/>
  </mergeCells>
  <pageMargins left="0.7" right="0.7" top="0.75" bottom="0.75" header="0.3" footer="0.3"/>
  <pageSetup scale="82" fitToHeight="0" orientation="landscape" r:id="rId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7"/>
  <sheetViews>
    <sheetView showGridLines="0" zoomScaleNormal="100" workbookViewId="0">
      <selection activeCell="B31" sqref="B31"/>
    </sheetView>
  </sheetViews>
  <sheetFormatPr defaultColWidth="8.90625" defaultRowHeight="13"/>
  <cols>
    <col min="1" max="1" width="8.90625" style="385"/>
    <col min="2" max="2" width="38.6328125" style="385" customWidth="1"/>
    <col min="3" max="3" width="35.08984375" style="385" hidden="1" customWidth="1"/>
    <col min="4" max="4" width="57.08984375" style="385" customWidth="1"/>
    <col min="5" max="5" width="24.54296875" style="385" customWidth="1"/>
    <col min="6" max="6" width="17.36328125" style="385" hidden="1" customWidth="1"/>
    <col min="7" max="7" width="21.08984375" style="385" customWidth="1"/>
    <col min="8" max="16384" width="8.90625" style="385"/>
  </cols>
  <sheetData>
    <row r="1" spans="1:7" s="388" customFormat="1" ht="18.649999999999999" customHeight="1">
      <c r="A1" s="388" t="s">
        <v>3099</v>
      </c>
      <c r="B1" s="465"/>
      <c r="C1" s="465"/>
      <c r="D1" s="465"/>
      <c r="E1" s="465"/>
    </row>
    <row r="2" spans="1:7" s="388" customFormat="1" ht="18.649999999999999" customHeight="1">
      <c r="A2" s="388" t="s">
        <v>3164</v>
      </c>
      <c r="B2" s="465"/>
      <c r="C2" s="465"/>
      <c r="D2" s="465"/>
      <c r="E2" s="465"/>
    </row>
    <row r="3" spans="1:7" ht="29.4" customHeight="1">
      <c r="A3" s="494" t="s">
        <v>3177</v>
      </c>
      <c r="B3" s="495"/>
      <c r="C3" s="495"/>
      <c r="D3" s="495"/>
      <c r="E3" s="495"/>
      <c r="F3" s="495"/>
      <c r="G3" s="496"/>
    </row>
    <row r="4" spans="1:7">
      <c r="A4" s="491" t="s">
        <v>4</v>
      </c>
      <c r="B4" s="491" t="s">
        <v>9</v>
      </c>
      <c r="C4" s="108" t="s">
        <v>10</v>
      </c>
      <c r="D4" s="491" t="s">
        <v>1</v>
      </c>
      <c r="E4" s="243" t="s">
        <v>3175</v>
      </c>
      <c r="F4" s="347" t="s">
        <v>7</v>
      </c>
      <c r="G4" s="109" t="s">
        <v>3186</v>
      </c>
    </row>
    <row r="5" spans="1:7">
      <c r="A5" s="493"/>
      <c r="B5" s="493"/>
      <c r="C5" s="110"/>
      <c r="D5" s="493"/>
      <c r="E5" s="326" t="s">
        <v>3170</v>
      </c>
      <c r="F5" s="348"/>
      <c r="G5" s="326" t="s">
        <v>3170</v>
      </c>
    </row>
    <row r="6" spans="1:7" s="366" customFormat="1" ht="20.149999999999999" customHeight="1">
      <c r="A6" s="281">
        <v>1</v>
      </c>
      <c r="B6" s="416" t="s">
        <v>240</v>
      </c>
      <c r="C6" s="416"/>
      <c r="D6" s="327" t="s">
        <v>2547</v>
      </c>
      <c r="E6" s="170">
        <v>600.32000000000005</v>
      </c>
      <c r="F6" s="195" t="s">
        <v>2534</v>
      </c>
      <c r="G6" s="364">
        <v>0</v>
      </c>
    </row>
    <row r="7" spans="1:7" s="366" customFormat="1" ht="20.149999999999999" customHeight="1">
      <c r="A7" s="281">
        <v>2</v>
      </c>
      <c r="B7" s="169" t="s">
        <v>240</v>
      </c>
      <c r="C7" s="169"/>
      <c r="D7" s="327" t="s">
        <v>2549</v>
      </c>
      <c r="E7" s="188">
        <v>600.32000000000005</v>
      </c>
      <c r="F7" s="195" t="s">
        <v>2535</v>
      </c>
      <c r="G7" s="364">
        <v>0</v>
      </c>
    </row>
    <row r="8" spans="1:7" s="366" customFormat="1" ht="20.149999999999999" customHeight="1">
      <c r="A8" s="281">
        <v>3</v>
      </c>
      <c r="B8" s="169" t="s">
        <v>240</v>
      </c>
      <c r="C8" s="169"/>
      <c r="D8" s="327" t="s">
        <v>2551</v>
      </c>
      <c r="E8" s="188">
        <v>600.32000000000005</v>
      </c>
      <c r="F8" s="195" t="s">
        <v>2536</v>
      </c>
      <c r="G8" s="364">
        <v>0</v>
      </c>
    </row>
    <row r="9" spans="1:7" s="366" customFormat="1" ht="20.149999999999999" customHeight="1">
      <c r="A9" s="281">
        <v>4</v>
      </c>
      <c r="B9" s="169" t="s">
        <v>240</v>
      </c>
      <c r="C9" s="169"/>
      <c r="D9" s="327" t="s">
        <v>2553</v>
      </c>
      <c r="E9" s="188">
        <v>600.32000000000005</v>
      </c>
      <c r="F9" s="188"/>
      <c r="G9" s="364">
        <v>0</v>
      </c>
    </row>
    <row r="10" spans="1:7" s="366" customFormat="1" ht="20.149999999999999" customHeight="1">
      <c r="A10" s="281">
        <v>5</v>
      </c>
      <c r="B10" s="169" t="s">
        <v>240</v>
      </c>
      <c r="C10" s="169"/>
      <c r="D10" s="327" t="s">
        <v>2555</v>
      </c>
      <c r="E10" s="188">
        <v>600.32000000000005</v>
      </c>
      <c r="F10" s="188"/>
      <c r="G10" s="364">
        <v>0</v>
      </c>
    </row>
    <row r="11" spans="1:7" s="366" customFormat="1" ht="20.149999999999999" customHeight="1">
      <c r="A11" s="281">
        <v>6</v>
      </c>
      <c r="B11" s="169" t="s">
        <v>240</v>
      </c>
      <c r="C11" s="169"/>
      <c r="D11" s="327" t="s">
        <v>2557</v>
      </c>
      <c r="E11" s="188">
        <v>600.32000000000005</v>
      </c>
      <c r="F11" s="188"/>
      <c r="G11" s="364">
        <v>0</v>
      </c>
    </row>
    <row r="12" spans="1:7" s="366" customFormat="1" ht="20.149999999999999" customHeight="1">
      <c r="A12" s="281">
        <v>7</v>
      </c>
      <c r="B12" s="169" t="s">
        <v>2537</v>
      </c>
      <c r="C12" s="169"/>
      <c r="D12" s="327" t="s">
        <v>2538</v>
      </c>
      <c r="E12" s="188">
        <v>2360.96</v>
      </c>
      <c r="F12" s="195" t="s">
        <v>2539</v>
      </c>
      <c r="G12" s="364">
        <v>0</v>
      </c>
    </row>
    <row r="13" spans="1:7" s="366" customFormat="1" ht="20.149999999999999" customHeight="1">
      <c r="A13" s="281">
        <v>8</v>
      </c>
      <c r="B13" s="169" t="s">
        <v>2537</v>
      </c>
      <c r="C13" s="169"/>
      <c r="D13" s="327" t="s">
        <v>2540</v>
      </c>
      <c r="E13" s="188">
        <v>33.6</v>
      </c>
      <c r="F13" s="188" t="s">
        <v>2541</v>
      </c>
      <c r="G13" s="364">
        <v>0</v>
      </c>
    </row>
    <row r="14" spans="1:7" s="366" customFormat="1" ht="20.149999999999999" customHeight="1">
      <c r="A14" s="281">
        <v>9</v>
      </c>
      <c r="B14" s="169" t="s">
        <v>2537</v>
      </c>
      <c r="C14" s="169"/>
      <c r="D14" s="327" t="s">
        <v>2542</v>
      </c>
      <c r="E14" s="188">
        <v>121.64</v>
      </c>
      <c r="F14" s="188" t="s">
        <v>2543</v>
      </c>
      <c r="G14" s="364">
        <v>0</v>
      </c>
    </row>
    <row r="15" spans="1:7" s="366" customFormat="1" ht="20.149999999999999" customHeight="1">
      <c r="A15" s="281">
        <v>10</v>
      </c>
      <c r="B15" s="169" t="s">
        <v>2537</v>
      </c>
      <c r="C15" s="169"/>
      <c r="D15" s="327" t="s">
        <v>2542</v>
      </c>
      <c r="E15" s="188">
        <v>424.42</v>
      </c>
      <c r="F15" s="188" t="s">
        <v>85</v>
      </c>
      <c r="G15" s="364">
        <v>0</v>
      </c>
    </row>
    <row r="16" spans="1:7" s="366" customFormat="1" ht="20.149999999999999" customHeight="1">
      <c r="A16" s="281">
        <v>11</v>
      </c>
      <c r="B16" s="169" t="s">
        <v>2537</v>
      </c>
      <c r="C16" s="169"/>
      <c r="D16" s="327" t="s">
        <v>2544</v>
      </c>
      <c r="E16" s="188">
        <v>2147</v>
      </c>
      <c r="F16" s="188" t="s">
        <v>47</v>
      </c>
      <c r="G16" s="364">
        <v>0</v>
      </c>
    </row>
    <row r="17" spans="1:7" s="366" customFormat="1" ht="20.149999999999999" customHeight="1">
      <c r="A17" s="281">
        <v>13</v>
      </c>
      <c r="B17" s="169" t="s">
        <v>2545</v>
      </c>
      <c r="C17" s="169"/>
      <c r="D17" s="327" t="s">
        <v>2546</v>
      </c>
      <c r="E17" s="188">
        <v>480</v>
      </c>
      <c r="F17" s="188" t="s">
        <v>85</v>
      </c>
      <c r="G17" s="364">
        <v>0</v>
      </c>
    </row>
    <row r="18" spans="1:7" s="366" customFormat="1" ht="20.149999999999999" customHeight="1">
      <c r="A18" s="281">
        <v>14</v>
      </c>
      <c r="B18" s="169" t="s">
        <v>2365</v>
      </c>
      <c r="C18" s="169"/>
      <c r="D18" s="327" t="s">
        <v>2547</v>
      </c>
      <c r="E18" s="188">
        <v>4056.94</v>
      </c>
      <c r="F18" s="188" t="s">
        <v>2548</v>
      </c>
      <c r="G18" s="364">
        <v>0</v>
      </c>
    </row>
    <row r="19" spans="1:7" s="366" customFormat="1" ht="20.149999999999999" customHeight="1">
      <c r="A19" s="281">
        <v>15</v>
      </c>
      <c r="B19" s="169" t="s">
        <v>2365</v>
      </c>
      <c r="C19" s="169"/>
      <c r="D19" s="327" t="s">
        <v>2549</v>
      </c>
      <c r="E19" s="188">
        <v>3798.89</v>
      </c>
      <c r="F19" s="188" t="s">
        <v>2550</v>
      </c>
      <c r="G19" s="364">
        <v>0</v>
      </c>
    </row>
    <row r="20" spans="1:7" s="366" customFormat="1" ht="20.149999999999999" customHeight="1">
      <c r="A20" s="281">
        <v>16</v>
      </c>
      <c r="B20" s="169" t="s">
        <v>2365</v>
      </c>
      <c r="C20" s="169"/>
      <c r="D20" s="327" t="s">
        <v>2551</v>
      </c>
      <c r="E20" s="188">
        <v>3695.68</v>
      </c>
      <c r="F20" s="188" t="s">
        <v>2552</v>
      </c>
      <c r="G20" s="364">
        <v>0</v>
      </c>
    </row>
    <row r="21" spans="1:7" s="366" customFormat="1" ht="20.149999999999999" customHeight="1">
      <c r="A21" s="281">
        <v>17</v>
      </c>
      <c r="B21" s="169" t="s">
        <v>2365</v>
      </c>
      <c r="C21" s="169"/>
      <c r="D21" s="327" t="s">
        <v>2553</v>
      </c>
      <c r="E21" s="188">
        <v>3589.31</v>
      </c>
      <c r="F21" s="188" t="s">
        <v>2554</v>
      </c>
      <c r="G21" s="364">
        <v>0</v>
      </c>
    </row>
    <row r="22" spans="1:7" s="366" customFormat="1" ht="20.149999999999999" customHeight="1">
      <c r="A22" s="281">
        <v>18</v>
      </c>
      <c r="B22" s="169" t="s">
        <v>2365</v>
      </c>
      <c r="C22" s="169"/>
      <c r="D22" s="327" t="s">
        <v>2555</v>
      </c>
      <c r="E22" s="188">
        <v>4139.8100000000004</v>
      </c>
      <c r="F22" s="188" t="s">
        <v>2556</v>
      </c>
      <c r="G22" s="364">
        <v>0</v>
      </c>
    </row>
    <row r="23" spans="1:7" s="366" customFormat="1" ht="20.149999999999999" customHeight="1">
      <c r="A23" s="281">
        <v>20</v>
      </c>
      <c r="B23" s="169" t="s">
        <v>2558</v>
      </c>
      <c r="C23" s="169"/>
      <c r="D23" s="327" t="s">
        <v>2547</v>
      </c>
      <c r="E23" s="188">
        <v>194.82</v>
      </c>
      <c r="F23" s="188" t="s">
        <v>2559</v>
      </c>
      <c r="G23" s="364">
        <v>0</v>
      </c>
    </row>
    <row r="24" spans="1:7" s="366" customFormat="1" ht="20.149999999999999" customHeight="1">
      <c r="A24" s="281">
        <v>21</v>
      </c>
      <c r="B24" s="169" t="s">
        <v>2558</v>
      </c>
      <c r="C24" s="169"/>
      <c r="D24" s="327" t="s">
        <v>2549</v>
      </c>
      <c r="E24" s="188">
        <v>194.82</v>
      </c>
      <c r="F24" s="188" t="s">
        <v>2548</v>
      </c>
      <c r="G24" s="364">
        <v>0</v>
      </c>
    </row>
    <row r="25" spans="1:7" s="366" customFormat="1" ht="20.149999999999999" customHeight="1">
      <c r="A25" s="281">
        <v>22</v>
      </c>
      <c r="B25" s="169" t="s">
        <v>2558</v>
      </c>
      <c r="C25" s="169"/>
      <c r="D25" s="327" t="s">
        <v>2551</v>
      </c>
      <c r="E25" s="188">
        <v>194.82</v>
      </c>
      <c r="F25" s="188" t="s">
        <v>2560</v>
      </c>
      <c r="G25" s="364">
        <v>0</v>
      </c>
    </row>
    <row r="26" spans="1:7" s="366" customFormat="1" ht="20.149999999999999" customHeight="1">
      <c r="A26" s="281">
        <v>23</v>
      </c>
      <c r="B26" s="169" t="s">
        <v>2558</v>
      </c>
      <c r="C26" s="169"/>
      <c r="D26" s="327" t="s">
        <v>2553</v>
      </c>
      <c r="E26" s="188">
        <v>194.82</v>
      </c>
      <c r="F26" s="188" t="s">
        <v>2561</v>
      </c>
      <c r="G26" s="364">
        <v>0</v>
      </c>
    </row>
    <row r="27" spans="1:7" s="366" customFormat="1" ht="20.149999999999999" customHeight="1">
      <c r="A27" s="281">
        <v>24</v>
      </c>
      <c r="B27" s="169" t="s">
        <v>2558</v>
      </c>
      <c r="C27" s="169"/>
      <c r="D27" s="327" t="s">
        <v>2555</v>
      </c>
      <c r="E27" s="188">
        <v>194.82</v>
      </c>
      <c r="F27" s="188" t="s">
        <v>2562</v>
      </c>
      <c r="G27" s="364">
        <v>0</v>
      </c>
    </row>
    <row r="28" spans="1:7" s="366" customFormat="1" ht="20.149999999999999" customHeight="1">
      <c r="A28" s="281">
        <v>25</v>
      </c>
      <c r="B28" s="169" t="s">
        <v>2558</v>
      </c>
      <c r="C28" s="169"/>
      <c r="D28" s="327" t="s">
        <v>2557</v>
      </c>
      <c r="E28" s="188">
        <v>194.82</v>
      </c>
      <c r="F28" s="188" t="s">
        <v>2492</v>
      </c>
      <c r="G28" s="364">
        <v>0</v>
      </c>
    </row>
    <row r="29" spans="1:7" s="366" customFormat="1" ht="20.149999999999999" customHeight="1">
      <c r="A29" s="281">
        <v>26</v>
      </c>
      <c r="B29" s="169" t="s">
        <v>2563</v>
      </c>
      <c r="C29" s="169"/>
      <c r="D29" s="327" t="s">
        <v>2564</v>
      </c>
      <c r="E29" s="188">
        <v>640</v>
      </c>
      <c r="F29" s="188" t="s">
        <v>2565</v>
      </c>
      <c r="G29" s="364">
        <v>0</v>
      </c>
    </row>
    <row r="30" spans="1:7" s="366" customFormat="1" ht="20.149999999999999" customHeight="1">
      <c r="A30" s="281">
        <v>27</v>
      </c>
      <c r="B30" s="169" t="s">
        <v>2566</v>
      </c>
      <c r="C30" s="169"/>
      <c r="D30" s="327" t="s">
        <v>2567</v>
      </c>
      <c r="E30" s="188">
        <v>274.39999999999998</v>
      </c>
      <c r="F30" s="188" t="s">
        <v>2568</v>
      </c>
      <c r="G30" s="364">
        <v>0</v>
      </c>
    </row>
    <row r="31" spans="1:7" s="366" customFormat="1" ht="20.149999999999999" customHeight="1">
      <c r="A31" s="281">
        <v>28</v>
      </c>
      <c r="B31" s="169" t="s">
        <v>233</v>
      </c>
      <c r="C31" s="169"/>
      <c r="D31" s="327" t="s">
        <v>2569</v>
      </c>
      <c r="E31" s="188">
        <v>120</v>
      </c>
      <c r="F31" s="188" t="s">
        <v>63</v>
      </c>
      <c r="G31" s="364">
        <v>0</v>
      </c>
    </row>
    <row r="32" spans="1:7" s="366" customFormat="1" ht="20.149999999999999" customHeight="1">
      <c r="A32" s="281">
        <v>29</v>
      </c>
      <c r="B32" s="169" t="s">
        <v>233</v>
      </c>
      <c r="C32" s="169"/>
      <c r="D32" s="327" t="s">
        <v>2570</v>
      </c>
      <c r="E32" s="188">
        <v>100</v>
      </c>
      <c r="F32" s="188" t="s">
        <v>63</v>
      </c>
      <c r="G32" s="364">
        <v>0</v>
      </c>
    </row>
    <row r="33" spans="1:7" s="366" customFormat="1" ht="20.149999999999999" customHeight="1">
      <c r="A33" s="281">
        <v>30</v>
      </c>
      <c r="B33" s="169" t="s">
        <v>233</v>
      </c>
      <c r="C33" s="169"/>
      <c r="D33" s="327" t="s">
        <v>2571</v>
      </c>
      <c r="E33" s="188">
        <v>1230.95</v>
      </c>
      <c r="F33" s="188" t="s">
        <v>63</v>
      </c>
      <c r="G33" s="364">
        <v>0</v>
      </c>
    </row>
    <row r="34" spans="1:7" s="366" customFormat="1" ht="20.149999999999999" customHeight="1">
      <c r="A34" s="281">
        <v>31</v>
      </c>
      <c r="B34" s="169" t="s">
        <v>233</v>
      </c>
      <c r="C34" s="169"/>
      <c r="D34" s="327" t="s">
        <v>2572</v>
      </c>
      <c r="E34" s="188">
        <v>3517.85</v>
      </c>
      <c r="F34" s="188" t="s">
        <v>63</v>
      </c>
      <c r="G34" s="364">
        <v>0</v>
      </c>
    </row>
    <row r="35" spans="1:7" s="366" customFormat="1" ht="20.149999999999999" customHeight="1">
      <c r="A35" s="281">
        <v>32</v>
      </c>
      <c r="B35" s="169" t="s">
        <v>233</v>
      </c>
      <c r="C35" s="169"/>
      <c r="D35" s="327" t="s">
        <v>2573</v>
      </c>
      <c r="E35" s="188">
        <v>4494</v>
      </c>
      <c r="F35" s="188" t="s">
        <v>63</v>
      </c>
      <c r="G35" s="364">
        <v>0</v>
      </c>
    </row>
    <row r="36" spans="1:7" s="366" customFormat="1" ht="20.149999999999999" customHeight="1">
      <c r="A36" s="281">
        <v>33</v>
      </c>
      <c r="B36" s="169" t="s">
        <v>2574</v>
      </c>
      <c r="C36" s="169"/>
      <c r="D36" s="327" t="s">
        <v>2575</v>
      </c>
      <c r="E36" s="188">
        <v>597.24</v>
      </c>
      <c r="F36" s="188" t="s">
        <v>910</v>
      </c>
      <c r="G36" s="364">
        <v>0</v>
      </c>
    </row>
    <row r="37" spans="1:7" s="366" customFormat="1" ht="20.149999999999999" customHeight="1">
      <c r="A37" s="281">
        <v>35</v>
      </c>
      <c r="B37" s="169" t="s">
        <v>2576</v>
      </c>
      <c r="C37" s="169"/>
      <c r="D37" s="327" t="s">
        <v>2577</v>
      </c>
      <c r="E37" s="188">
        <v>90.75</v>
      </c>
      <c r="F37" s="188" t="s">
        <v>1046</v>
      </c>
      <c r="G37" s="364">
        <v>0</v>
      </c>
    </row>
    <row r="38" spans="1:7" s="366" customFormat="1" ht="20.149999999999999" customHeight="1">
      <c r="A38" s="281">
        <v>36</v>
      </c>
      <c r="B38" s="169" t="s">
        <v>2576</v>
      </c>
      <c r="C38" s="169"/>
      <c r="D38" s="327" t="s">
        <v>2578</v>
      </c>
      <c r="E38" s="188">
        <v>90.75</v>
      </c>
      <c r="F38" s="188" t="s">
        <v>63</v>
      </c>
      <c r="G38" s="364">
        <v>0</v>
      </c>
    </row>
    <row r="39" spans="1:7" s="366" customFormat="1" ht="20.149999999999999" customHeight="1">
      <c r="A39" s="281">
        <v>37</v>
      </c>
      <c r="B39" s="169" t="s">
        <v>2579</v>
      </c>
      <c r="C39" s="169"/>
      <c r="D39" s="327" t="s">
        <v>2580</v>
      </c>
      <c r="E39" s="188">
        <v>4814.21</v>
      </c>
      <c r="F39" s="188" t="s">
        <v>910</v>
      </c>
      <c r="G39" s="364">
        <v>0</v>
      </c>
    </row>
    <row r="40" spans="1:7" s="366" customFormat="1" ht="20.149999999999999" customHeight="1">
      <c r="A40" s="281">
        <v>38</v>
      </c>
      <c r="B40" s="169" t="s">
        <v>2579</v>
      </c>
      <c r="C40" s="169"/>
      <c r="D40" s="327" t="s">
        <v>2581</v>
      </c>
      <c r="E40" s="188">
        <v>4463.3</v>
      </c>
      <c r="F40" s="188" t="s">
        <v>2582</v>
      </c>
      <c r="G40" s="364">
        <v>0</v>
      </c>
    </row>
    <row r="41" spans="1:7" s="366" customFormat="1" ht="20.149999999999999" customHeight="1">
      <c r="A41" s="281">
        <v>39</v>
      </c>
      <c r="B41" s="169" t="s">
        <v>2583</v>
      </c>
      <c r="C41" s="169"/>
      <c r="D41" s="327" t="s">
        <v>2584</v>
      </c>
      <c r="E41" s="188">
        <v>4463.3</v>
      </c>
      <c r="F41" s="188" t="s">
        <v>2585</v>
      </c>
      <c r="G41" s="364">
        <v>0</v>
      </c>
    </row>
    <row r="42" spans="1:7" s="366" customFormat="1" ht="20.149999999999999" customHeight="1">
      <c r="A42" s="281">
        <v>40</v>
      </c>
      <c r="B42" s="169" t="s">
        <v>2579</v>
      </c>
      <c r="C42" s="169"/>
      <c r="D42" s="327" t="s">
        <v>2586</v>
      </c>
      <c r="E42" s="188">
        <v>4463.3</v>
      </c>
      <c r="F42" s="188" t="s">
        <v>1057</v>
      </c>
      <c r="G42" s="364">
        <v>0</v>
      </c>
    </row>
    <row r="43" spans="1:7" s="366" customFormat="1" ht="20.149999999999999" customHeight="1">
      <c r="A43" s="281">
        <v>41</v>
      </c>
      <c r="B43" s="169" t="s">
        <v>2579</v>
      </c>
      <c r="C43" s="169"/>
      <c r="D43" s="327" t="s">
        <v>2587</v>
      </c>
      <c r="E43" s="188">
        <v>4463.3</v>
      </c>
      <c r="F43" s="188" t="s">
        <v>1046</v>
      </c>
      <c r="G43" s="364">
        <v>0</v>
      </c>
    </row>
    <row r="44" spans="1:7" s="366" customFormat="1" ht="20.149999999999999" customHeight="1">
      <c r="A44" s="281">
        <v>42</v>
      </c>
      <c r="B44" s="169" t="s">
        <v>2579</v>
      </c>
      <c r="C44" s="169"/>
      <c r="D44" s="327" t="s">
        <v>2588</v>
      </c>
      <c r="E44" s="188">
        <v>4190.3100000000004</v>
      </c>
      <c r="F44" s="188" t="s">
        <v>63</v>
      </c>
      <c r="G44" s="364">
        <v>0</v>
      </c>
    </row>
    <row r="45" spans="1:7" s="366" customFormat="1" ht="20.149999999999999" customHeight="1">
      <c r="A45" s="281">
        <v>43</v>
      </c>
      <c r="B45" s="169" t="s">
        <v>2589</v>
      </c>
      <c r="C45" s="169"/>
      <c r="D45" s="327" t="s">
        <v>2590</v>
      </c>
      <c r="E45" s="188">
        <v>185.75</v>
      </c>
      <c r="F45" s="188" t="s">
        <v>910</v>
      </c>
      <c r="G45" s="364">
        <v>0</v>
      </c>
    </row>
    <row r="46" spans="1:7" s="366" customFormat="1" ht="20.149999999999999" customHeight="1">
      <c r="A46" s="281">
        <v>44</v>
      </c>
      <c r="B46" s="169" t="s">
        <v>2589</v>
      </c>
      <c r="C46" s="169"/>
      <c r="D46" s="327" t="s">
        <v>2591</v>
      </c>
      <c r="E46" s="188">
        <v>134.34</v>
      </c>
      <c r="F46" s="188" t="s">
        <v>1057</v>
      </c>
      <c r="G46" s="364">
        <v>0</v>
      </c>
    </row>
    <row r="47" spans="1:7" s="366" customFormat="1" ht="20.149999999999999" customHeight="1">
      <c r="A47" s="281">
        <v>45</v>
      </c>
      <c r="B47" s="169" t="s">
        <v>2592</v>
      </c>
      <c r="C47" s="169"/>
      <c r="D47" s="327" t="s">
        <v>2593</v>
      </c>
      <c r="E47" s="188">
        <v>339.49</v>
      </c>
      <c r="F47" s="188"/>
      <c r="G47" s="364">
        <v>0</v>
      </c>
    </row>
    <row r="48" spans="1:7" s="366" customFormat="1" ht="20.149999999999999" customHeight="1">
      <c r="A48" s="281">
        <v>46</v>
      </c>
      <c r="B48" s="169" t="s">
        <v>2594</v>
      </c>
      <c r="C48" s="169"/>
      <c r="D48" s="327" t="s">
        <v>2595</v>
      </c>
      <c r="E48" s="188">
        <v>258.72000000000003</v>
      </c>
      <c r="F48" s="188"/>
      <c r="G48" s="364">
        <v>0</v>
      </c>
    </row>
    <row r="49" spans="1:7" s="366" customFormat="1" ht="20.149999999999999" customHeight="1">
      <c r="A49" s="281">
        <v>47</v>
      </c>
      <c r="B49" s="169" t="s">
        <v>2596</v>
      </c>
      <c r="C49" s="169"/>
      <c r="D49" s="327" t="s">
        <v>2597</v>
      </c>
      <c r="E49" s="188">
        <v>168</v>
      </c>
      <c r="F49" s="188" t="s">
        <v>2598</v>
      </c>
      <c r="G49" s="364">
        <v>0</v>
      </c>
    </row>
    <row r="50" spans="1:7" s="366" customFormat="1" ht="20.149999999999999" customHeight="1">
      <c r="A50" s="281">
        <v>48</v>
      </c>
      <c r="B50" s="169" t="s">
        <v>2599</v>
      </c>
      <c r="C50" s="169"/>
      <c r="D50" s="327" t="s">
        <v>2600</v>
      </c>
      <c r="E50" s="188">
        <v>734.85</v>
      </c>
      <c r="F50" s="188" t="s">
        <v>2601</v>
      </c>
      <c r="G50" s="364">
        <v>0</v>
      </c>
    </row>
    <row r="51" spans="1:7" s="366" customFormat="1" ht="20.149999999999999" customHeight="1">
      <c r="A51" s="281">
        <v>49</v>
      </c>
      <c r="B51" s="169" t="s">
        <v>2599</v>
      </c>
      <c r="C51" s="169"/>
      <c r="D51" s="327" t="s">
        <v>2602</v>
      </c>
      <c r="E51" s="188">
        <v>688.04</v>
      </c>
      <c r="F51" s="188" t="s">
        <v>2603</v>
      </c>
      <c r="G51" s="364">
        <v>0</v>
      </c>
    </row>
    <row r="52" spans="1:7" s="366" customFormat="1" ht="20.149999999999999" customHeight="1">
      <c r="A52" s="281">
        <v>50</v>
      </c>
      <c r="B52" s="169" t="s">
        <v>2599</v>
      </c>
      <c r="C52" s="169"/>
      <c r="D52" s="327" t="s">
        <v>2604</v>
      </c>
      <c r="E52" s="188">
        <v>1249.83</v>
      </c>
      <c r="F52" s="188" t="s">
        <v>2605</v>
      </c>
      <c r="G52" s="364">
        <v>0</v>
      </c>
    </row>
    <row r="53" spans="1:7" s="366" customFormat="1" ht="20.149999999999999" customHeight="1">
      <c r="A53" s="281">
        <v>51</v>
      </c>
      <c r="B53" s="169" t="s">
        <v>2599</v>
      </c>
      <c r="C53" s="169"/>
      <c r="D53" s="327" t="s">
        <v>2606</v>
      </c>
      <c r="E53" s="188">
        <v>1015.75</v>
      </c>
      <c r="F53" s="188">
        <v>44512</v>
      </c>
      <c r="G53" s="364">
        <v>0</v>
      </c>
    </row>
    <row r="54" spans="1:7" s="366" customFormat="1" ht="20.149999999999999" customHeight="1">
      <c r="A54" s="281">
        <v>52</v>
      </c>
      <c r="B54" s="169" t="s">
        <v>2599</v>
      </c>
      <c r="C54" s="169"/>
      <c r="D54" s="327" t="s">
        <v>2607</v>
      </c>
      <c r="E54" s="188">
        <v>711.45</v>
      </c>
      <c r="F54" s="188" t="s">
        <v>101</v>
      </c>
      <c r="G54" s="364">
        <v>0</v>
      </c>
    </row>
    <row r="55" spans="1:7" s="366" customFormat="1" ht="28.5" customHeight="1">
      <c r="A55" s="281">
        <v>54</v>
      </c>
      <c r="B55" s="169" t="s">
        <v>2608</v>
      </c>
      <c r="C55" s="169"/>
      <c r="D55" s="327" t="s">
        <v>2609</v>
      </c>
      <c r="E55" s="188">
        <v>750</v>
      </c>
      <c r="F55" s="188" t="s">
        <v>63</v>
      </c>
      <c r="G55" s="364">
        <v>0</v>
      </c>
    </row>
    <row r="56" spans="1:7" s="366" customFormat="1" ht="18" customHeight="1">
      <c r="A56" s="281">
        <v>55</v>
      </c>
      <c r="B56" s="169" t="s">
        <v>2610</v>
      </c>
      <c r="C56" s="169"/>
      <c r="D56" s="472" t="s">
        <v>2611</v>
      </c>
      <c r="E56" s="188">
        <v>3990</v>
      </c>
      <c r="F56" s="188"/>
      <c r="G56" s="364">
        <v>0</v>
      </c>
    </row>
    <row r="57" spans="1:7" s="366" customFormat="1" ht="18" customHeight="1">
      <c r="A57" s="281">
        <v>56</v>
      </c>
      <c r="B57" s="169" t="s">
        <v>2610</v>
      </c>
      <c r="C57" s="169"/>
      <c r="D57" s="472" t="s">
        <v>2612</v>
      </c>
      <c r="E57" s="188">
        <v>3990</v>
      </c>
      <c r="F57" s="188"/>
      <c r="G57" s="364">
        <v>0</v>
      </c>
    </row>
    <row r="58" spans="1:7" s="366" customFormat="1" ht="20.149999999999999" customHeight="1">
      <c r="A58" s="281">
        <v>57</v>
      </c>
      <c r="B58" s="169" t="s">
        <v>2613</v>
      </c>
      <c r="C58" s="169"/>
      <c r="D58" s="327" t="s">
        <v>2614</v>
      </c>
      <c r="E58" s="188">
        <v>9922.93</v>
      </c>
      <c r="F58" s="188"/>
      <c r="G58" s="364">
        <v>0</v>
      </c>
    </row>
    <row r="59" spans="1:7" s="366" customFormat="1" ht="20.149999999999999" customHeight="1">
      <c r="A59" s="281">
        <v>58</v>
      </c>
      <c r="B59" s="169" t="s">
        <v>2615</v>
      </c>
      <c r="C59" s="169"/>
      <c r="D59" s="327" t="s">
        <v>2616</v>
      </c>
      <c r="E59" s="188">
        <v>5528</v>
      </c>
      <c r="F59" s="188"/>
      <c r="G59" s="364">
        <v>0</v>
      </c>
    </row>
    <row r="60" spans="1:7" s="366" customFormat="1" ht="20.149999999999999" customHeight="1">
      <c r="A60" s="281">
        <v>59</v>
      </c>
      <c r="B60" s="169" t="s">
        <v>2617</v>
      </c>
      <c r="C60" s="169"/>
      <c r="D60" s="327" t="s">
        <v>2618</v>
      </c>
      <c r="E60" s="188">
        <v>75000</v>
      </c>
      <c r="F60" s="188"/>
      <c r="G60" s="364">
        <v>0</v>
      </c>
    </row>
    <row r="61" spans="1:7" s="366" customFormat="1" ht="20.149999999999999" customHeight="1">
      <c r="A61" s="281">
        <v>60</v>
      </c>
      <c r="B61" s="169" t="s">
        <v>2619</v>
      </c>
      <c r="C61" s="169"/>
      <c r="D61" s="327" t="s">
        <v>2620</v>
      </c>
      <c r="E61" s="188">
        <v>30000</v>
      </c>
      <c r="F61" s="188"/>
      <c r="G61" s="364">
        <v>0</v>
      </c>
    </row>
    <row r="62" spans="1:7" s="366" customFormat="1" ht="20.149999999999999" customHeight="1">
      <c r="A62" s="281">
        <v>61</v>
      </c>
      <c r="B62" s="169" t="s">
        <v>2621</v>
      </c>
      <c r="C62" s="169"/>
      <c r="D62" s="327" t="s">
        <v>2622</v>
      </c>
      <c r="E62" s="188">
        <v>3973.6</v>
      </c>
      <c r="F62" s="188"/>
      <c r="G62" s="364">
        <v>0</v>
      </c>
    </row>
    <row r="63" spans="1:7" s="366" customFormat="1" ht="20.149999999999999" customHeight="1">
      <c r="A63" s="281">
        <v>62</v>
      </c>
      <c r="B63" s="169" t="s">
        <v>2623</v>
      </c>
      <c r="C63" s="169"/>
      <c r="D63" s="327" t="s">
        <v>2624</v>
      </c>
      <c r="E63" s="188">
        <v>6147.1</v>
      </c>
      <c r="F63" s="188"/>
      <c r="G63" s="364">
        <v>0</v>
      </c>
    </row>
    <row r="64" spans="1:7" s="366" customFormat="1" ht="20.149999999999999" customHeight="1">
      <c r="A64" s="281"/>
      <c r="B64" s="169"/>
      <c r="C64" s="169"/>
      <c r="D64" s="341" t="s">
        <v>3</v>
      </c>
      <c r="E64" s="195">
        <f>SUM(E6:E63)</f>
        <v>212420.60000000003</v>
      </c>
      <c r="F64" s="195">
        <f t="shared" ref="F64:G64" si="0">SUM(F6:F63)</f>
        <v>44512</v>
      </c>
      <c r="G64" s="195">
        <f t="shared" si="0"/>
        <v>0</v>
      </c>
    </row>
    <row r="67" spans="3:3">
      <c r="C67" s="473"/>
    </row>
  </sheetData>
  <customSheetViews>
    <customSheetView guid="{0B6FAD62-43BD-4EC8-9980-3120FC41C2BF}" showGridLines="0" fitToPage="1" hiddenColumns="1">
      <selection activeCell="B31" sqref="B31"/>
      <pageMargins left="0.7" right="0.7" top="0.75" bottom="0.75" header="0.3" footer="0.3"/>
      <pageSetup scale="81" fitToHeight="0" orientation="landscape" r:id="rId1"/>
    </customSheetView>
    <customSheetView guid="{57AB6574-63F2-40B5-BA02-4B403D8BA163}" showPageBreaks="1" showGridLines="0" fitToPage="1" printArea="1" hiddenColumns="1" topLeftCell="A52">
      <selection activeCell="B31" sqref="B31"/>
      <pageMargins left="0.7" right="0.7" top="0.75" bottom="0.75" header="0.3" footer="0.3"/>
      <pageSetup scale="81" fitToHeight="0" orientation="landscape" r:id="rId2"/>
    </customSheetView>
  </customSheetViews>
  <mergeCells count="4">
    <mergeCell ref="A3:G3"/>
    <mergeCell ref="A4:A5"/>
    <mergeCell ref="B4:B5"/>
    <mergeCell ref="D4:D5"/>
  </mergeCells>
  <pageMargins left="0.7" right="0.7" top="0.75" bottom="0.75" header="0.3" footer="0.3"/>
  <pageSetup scale="81" fitToHeight="0" orientation="landscape" r:id="rId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16"/>
  <sheetViews>
    <sheetView showGridLines="0" zoomScaleNormal="100" workbookViewId="0">
      <selection activeCell="D163" sqref="D163"/>
    </sheetView>
  </sheetViews>
  <sheetFormatPr defaultColWidth="8.90625" defaultRowHeight="13"/>
  <cols>
    <col min="1" max="1" width="15.6328125" style="104" customWidth="1"/>
    <col min="2" max="2" width="31.6328125" style="104" customWidth="1"/>
    <col min="3" max="3" width="38.453125" style="207" hidden="1" customWidth="1"/>
    <col min="4" max="4" width="53.453125" style="208" bestFit="1" customWidth="1"/>
    <col min="5" max="5" width="15.08984375" style="104" bestFit="1" customWidth="1"/>
    <col min="6" max="6" width="17.1796875" style="208" hidden="1" customWidth="1"/>
    <col min="7" max="7" width="23" style="104" customWidth="1"/>
    <col min="8" max="16384" width="8.90625" style="104"/>
  </cols>
  <sheetData>
    <row r="1" spans="1:7" ht="20.399999999999999" customHeight="1">
      <c r="A1" s="276" t="s">
        <v>3165</v>
      </c>
      <c r="B1" s="337"/>
      <c r="C1" s="337"/>
      <c r="D1" s="337"/>
      <c r="E1" s="337"/>
      <c r="F1" s="337"/>
    </row>
    <row r="2" spans="1:7" ht="24" customHeight="1">
      <c r="A2" s="523" t="s">
        <v>3166</v>
      </c>
      <c r="B2" s="523"/>
      <c r="C2" s="523"/>
      <c r="D2" s="523"/>
      <c r="E2" s="337"/>
      <c r="F2" s="337"/>
    </row>
    <row r="3" spans="1:7" ht="29.4" customHeight="1">
      <c r="A3" s="486" t="s">
        <v>3177</v>
      </c>
      <c r="B3" s="487"/>
      <c r="C3" s="487"/>
      <c r="D3" s="487"/>
      <c r="E3" s="487"/>
      <c r="F3" s="487"/>
      <c r="G3" s="488"/>
    </row>
    <row r="4" spans="1:7" ht="44.4" customHeight="1">
      <c r="A4" s="491" t="s">
        <v>4</v>
      </c>
      <c r="B4" s="491" t="s">
        <v>9</v>
      </c>
      <c r="C4" s="209" t="s">
        <v>10</v>
      </c>
      <c r="D4" s="491" t="s">
        <v>1</v>
      </c>
      <c r="E4" s="107" t="s">
        <v>3175</v>
      </c>
      <c r="F4" s="347" t="s">
        <v>7</v>
      </c>
      <c r="G4" s="109" t="s">
        <v>3186</v>
      </c>
    </row>
    <row r="5" spans="1:7" ht="26.4" customHeight="1">
      <c r="A5" s="493"/>
      <c r="B5" s="493"/>
      <c r="C5" s="209"/>
      <c r="D5" s="493"/>
      <c r="E5" s="111" t="s">
        <v>3170</v>
      </c>
      <c r="F5" s="348"/>
      <c r="G5" s="111" t="s">
        <v>3170</v>
      </c>
    </row>
    <row r="6" spans="1:7" s="233" customFormat="1">
      <c r="A6" s="334">
        <v>1</v>
      </c>
      <c r="B6" s="349" t="s">
        <v>2625</v>
      </c>
      <c r="C6" s="350" t="s">
        <v>2626</v>
      </c>
      <c r="D6" s="351" t="s">
        <v>2627</v>
      </c>
      <c r="E6" s="352">
        <v>154472.20000000001</v>
      </c>
      <c r="F6" s="353"/>
      <c r="G6" s="192">
        <v>0</v>
      </c>
    </row>
    <row r="7" spans="1:7" s="233" customFormat="1">
      <c r="A7" s="259">
        <v>2</v>
      </c>
      <c r="B7" s="318" t="s">
        <v>2625</v>
      </c>
      <c r="C7" s="279" t="s">
        <v>2626</v>
      </c>
      <c r="D7" s="354" t="s">
        <v>2628</v>
      </c>
      <c r="E7" s="355">
        <v>90540</v>
      </c>
      <c r="F7" s="356"/>
      <c r="G7" s="192">
        <v>0</v>
      </c>
    </row>
    <row r="8" spans="1:7" s="233" customFormat="1">
      <c r="A8" s="259">
        <v>3</v>
      </c>
      <c r="B8" s="318" t="s">
        <v>2625</v>
      </c>
      <c r="C8" s="279" t="s">
        <v>2626</v>
      </c>
      <c r="D8" s="354" t="s">
        <v>2629</v>
      </c>
      <c r="E8" s="355">
        <v>11205.25</v>
      </c>
      <c r="F8" s="356"/>
      <c r="G8" s="192">
        <v>0</v>
      </c>
    </row>
    <row r="9" spans="1:7" s="233" customFormat="1">
      <c r="A9" s="259">
        <v>4</v>
      </c>
      <c r="B9" s="318" t="s">
        <v>2625</v>
      </c>
      <c r="C9" s="279" t="s">
        <v>2626</v>
      </c>
      <c r="D9" s="354" t="s">
        <v>2630</v>
      </c>
      <c r="E9" s="355">
        <v>15642.14</v>
      </c>
      <c r="F9" s="356"/>
      <c r="G9" s="192">
        <v>0</v>
      </c>
    </row>
    <row r="10" spans="1:7" s="233" customFormat="1">
      <c r="A10" s="259">
        <v>5</v>
      </c>
      <c r="B10" s="318" t="s">
        <v>2625</v>
      </c>
      <c r="C10" s="279" t="s">
        <v>2626</v>
      </c>
      <c r="D10" s="354" t="s">
        <v>2631</v>
      </c>
      <c r="E10" s="355">
        <v>152.9</v>
      </c>
      <c r="F10" s="356"/>
      <c r="G10" s="192">
        <v>0</v>
      </c>
    </row>
    <row r="11" spans="1:7" s="233" customFormat="1">
      <c r="A11" s="259">
        <v>6</v>
      </c>
      <c r="B11" s="318" t="s">
        <v>2625</v>
      </c>
      <c r="C11" s="279" t="s">
        <v>2626</v>
      </c>
      <c r="D11" s="354" t="s">
        <v>2632</v>
      </c>
      <c r="E11" s="355">
        <v>321836.83</v>
      </c>
      <c r="F11" s="356"/>
      <c r="G11" s="192">
        <v>0</v>
      </c>
    </row>
    <row r="12" spans="1:7" s="233" customFormat="1">
      <c r="A12" s="259">
        <v>7</v>
      </c>
      <c r="B12" s="318" t="s">
        <v>2625</v>
      </c>
      <c r="C12" s="279" t="s">
        <v>2626</v>
      </c>
      <c r="D12" s="354" t="s">
        <v>2633</v>
      </c>
      <c r="E12" s="355">
        <v>150</v>
      </c>
      <c r="F12" s="356"/>
      <c r="G12" s="192">
        <v>0</v>
      </c>
    </row>
    <row r="13" spans="1:7" s="233" customFormat="1">
      <c r="A13" s="259">
        <v>8</v>
      </c>
      <c r="B13" s="318" t="s">
        <v>2625</v>
      </c>
      <c r="C13" s="279" t="s">
        <v>2626</v>
      </c>
      <c r="D13" s="354" t="s">
        <v>2634</v>
      </c>
      <c r="E13" s="355">
        <v>28000</v>
      </c>
      <c r="F13" s="356"/>
      <c r="G13" s="192">
        <v>0</v>
      </c>
    </row>
    <row r="14" spans="1:7" s="233" customFormat="1">
      <c r="A14" s="259">
        <v>9</v>
      </c>
      <c r="B14" s="318" t="s">
        <v>2625</v>
      </c>
      <c r="C14" s="279" t="s">
        <v>2626</v>
      </c>
      <c r="D14" s="354" t="s">
        <v>2635</v>
      </c>
      <c r="E14" s="355">
        <v>25742.06</v>
      </c>
      <c r="F14" s="356"/>
      <c r="G14" s="192">
        <v>0</v>
      </c>
    </row>
    <row r="15" spans="1:7" s="233" customFormat="1">
      <c r="A15" s="259">
        <v>10</v>
      </c>
      <c r="B15" s="318" t="s">
        <v>2625</v>
      </c>
      <c r="C15" s="279" t="s">
        <v>2626</v>
      </c>
      <c r="D15" s="354" t="s">
        <v>2636</v>
      </c>
      <c r="E15" s="355">
        <v>2440</v>
      </c>
      <c r="F15" s="356"/>
      <c r="G15" s="192">
        <v>0</v>
      </c>
    </row>
    <row r="16" spans="1:7" s="233" customFormat="1">
      <c r="A16" s="259">
        <v>11</v>
      </c>
      <c r="B16" s="318" t="s">
        <v>2625</v>
      </c>
      <c r="C16" s="279" t="s">
        <v>2626</v>
      </c>
      <c r="D16" s="354" t="s">
        <v>2425</v>
      </c>
      <c r="E16" s="355">
        <v>786.24</v>
      </c>
      <c r="F16" s="356"/>
      <c r="G16" s="192">
        <v>0</v>
      </c>
    </row>
    <row r="17" spans="1:7" s="233" customFormat="1">
      <c r="A17" s="259">
        <v>12</v>
      </c>
      <c r="B17" s="318" t="s">
        <v>2625</v>
      </c>
      <c r="C17" s="279" t="s">
        <v>2626</v>
      </c>
      <c r="D17" s="354" t="s">
        <v>2637</v>
      </c>
      <c r="E17" s="355">
        <v>1568</v>
      </c>
      <c r="F17" s="356"/>
      <c r="G17" s="192">
        <v>0</v>
      </c>
    </row>
    <row r="18" spans="1:7" s="233" customFormat="1">
      <c r="A18" s="259">
        <v>13</v>
      </c>
      <c r="B18" s="318" t="s">
        <v>2625</v>
      </c>
      <c r="C18" s="279" t="s">
        <v>2626</v>
      </c>
      <c r="D18" s="354" t="s">
        <v>2638</v>
      </c>
      <c r="E18" s="355">
        <v>14000</v>
      </c>
      <c r="F18" s="356"/>
      <c r="G18" s="192">
        <v>0</v>
      </c>
    </row>
    <row r="19" spans="1:7" s="233" customFormat="1">
      <c r="A19" s="259">
        <v>14</v>
      </c>
      <c r="B19" s="318" t="s">
        <v>2625</v>
      </c>
      <c r="C19" s="279" t="s">
        <v>2626</v>
      </c>
      <c r="D19" s="354" t="s">
        <v>2639</v>
      </c>
      <c r="E19" s="355">
        <v>789564.82</v>
      </c>
      <c r="F19" s="356"/>
      <c r="G19" s="192">
        <v>0</v>
      </c>
    </row>
    <row r="20" spans="1:7" s="233" customFormat="1">
      <c r="A20" s="259">
        <v>15</v>
      </c>
      <c r="B20" s="318" t="s">
        <v>2625</v>
      </c>
      <c r="C20" s="279" t="s">
        <v>2626</v>
      </c>
      <c r="D20" s="354" t="s">
        <v>2640</v>
      </c>
      <c r="E20" s="355">
        <v>2704.57</v>
      </c>
      <c r="F20" s="356"/>
      <c r="G20" s="192">
        <v>0</v>
      </c>
    </row>
    <row r="21" spans="1:7" s="233" customFormat="1">
      <c r="A21" s="259">
        <v>16</v>
      </c>
      <c r="B21" s="318" t="s">
        <v>2625</v>
      </c>
      <c r="C21" s="279" t="s">
        <v>2626</v>
      </c>
      <c r="D21" s="354" t="s">
        <v>2641</v>
      </c>
      <c r="E21" s="355">
        <v>3283</v>
      </c>
      <c r="F21" s="356"/>
      <c r="G21" s="192">
        <v>0</v>
      </c>
    </row>
    <row r="22" spans="1:7" s="233" customFormat="1">
      <c r="A22" s="259">
        <v>17</v>
      </c>
      <c r="B22" s="318" t="s">
        <v>2625</v>
      </c>
      <c r="C22" s="279" t="s">
        <v>2626</v>
      </c>
      <c r="D22" s="354" t="s">
        <v>2642</v>
      </c>
      <c r="E22" s="355">
        <v>4272.66</v>
      </c>
      <c r="F22" s="356"/>
      <c r="G22" s="192">
        <v>0</v>
      </c>
    </row>
    <row r="23" spans="1:7" s="233" customFormat="1">
      <c r="A23" s="259">
        <v>18</v>
      </c>
      <c r="B23" s="318" t="s">
        <v>2625</v>
      </c>
      <c r="C23" s="279" t="s">
        <v>2626</v>
      </c>
      <c r="D23" s="354" t="s">
        <v>2643</v>
      </c>
      <c r="E23" s="355">
        <v>48939.11</v>
      </c>
      <c r="F23" s="356"/>
      <c r="G23" s="192">
        <v>0</v>
      </c>
    </row>
    <row r="24" spans="1:7" s="233" customFormat="1">
      <c r="A24" s="259">
        <v>19</v>
      </c>
      <c r="B24" s="318" t="s">
        <v>2625</v>
      </c>
      <c r="C24" s="279" t="s">
        <v>2626</v>
      </c>
      <c r="D24" s="354" t="s">
        <v>2644</v>
      </c>
      <c r="E24" s="355">
        <v>194426.85</v>
      </c>
      <c r="F24" s="356"/>
      <c r="G24" s="192">
        <v>0</v>
      </c>
    </row>
    <row r="25" spans="1:7" s="233" customFormat="1">
      <c r="A25" s="259">
        <v>20</v>
      </c>
      <c r="B25" s="318" t="s">
        <v>2625</v>
      </c>
      <c r="C25" s="279" t="s">
        <v>2626</v>
      </c>
      <c r="D25" s="354" t="s">
        <v>2645</v>
      </c>
      <c r="E25" s="355">
        <v>17.47</v>
      </c>
      <c r="F25" s="356"/>
      <c r="G25" s="192">
        <v>0</v>
      </c>
    </row>
    <row r="26" spans="1:7" s="233" customFormat="1">
      <c r="A26" s="259">
        <v>21</v>
      </c>
      <c r="B26" s="318" t="s">
        <v>2625</v>
      </c>
      <c r="C26" s="279" t="s">
        <v>2626</v>
      </c>
      <c r="D26" s="354" t="s">
        <v>2646</v>
      </c>
      <c r="E26" s="355">
        <v>16056.38</v>
      </c>
      <c r="F26" s="356"/>
      <c r="G26" s="192">
        <v>0</v>
      </c>
    </row>
    <row r="27" spans="1:7" s="233" customFormat="1">
      <c r="A27" s="259">
        <v>22</v>
      </c>
      <c r="B27" s="318" t="s">
        <v>2625</v>
      </c>
      <c r="C27" s="279" t="s">
        <v>2626</v>
      </c>
      <c r="D27" s="354" t="s">
        <v>2647</v>
      </c>
      <c r="E27" s="355">
        <v>5605.48</v>
      </c>
      <c r="F27" s="356"/>
      <c r="G27" s="192">
        <v>0</v>
      </c>
    </row>
    <row r="28" spans="1:7" s="233" customFormat="1">
      <c r="A28" s="259">
        <v>23</v>
      </c>
      <c r="B28" s="318" t="s">
        <v>2625</v>
      </c>
      <c r="C28" s="279" t="s">
        <v>2626</v>
      </c>
      <c r="D28" s="354" t="s">
        <v>2648</v>
      </c>
      <c r="E28" s="355">
        <v>25.86</v>
      </c>
      <c r="F28" s="356"/>
      <c r="G28" s="192">
        <v>0</v>
      </c>
    </row>
    <row r="29" spans="1:7" s="233" customFormat="1">
      <c r="A29" s="259">
        <v>24</v>
      </c>
      <c r="B29" s="318" t="s">
        <v>2625</v>
      </c>
      <c r="C29" s="279" t="s">
        <v>2626</v>
      </c>
      <c r="D29" s="354" t="s">
        <v>2649</v>
      </c>
      <c r="E29" s="355">
        <v>3387.23</v>
      </c>
      <c r="F29" s="356"/>
      <c r="G29" s="192">
        <v>0</v>
      </c>
    </row>
    <row r="30" spans="1:7" s="233" customFormat="1">
      <c r="A30" s="259">
        <v>25</v>
      </c>
      <c r="B30" s="318" t="s">
        <v>2625</v>
      </c>
      <c r="C30" s="279" t="s">
        <v>2626</v>
      </c>
      <c r="D30" s="354" t="s">
        <v>2650</v>
      </c>
      <c r="E30" s="355">
        <v>8103.82</v>
      </c>
      <c r="F30" s="356"/>
      <c r="G30" s="192">
        <v>0</v>
      </c>
    </row>
    <row r="31" spans="1:7" s="233" customFormat="1">
      <c r="A31" s="259">
        <v>26</v>
      </c>
      <c r="B31" s="318" t="s">
        <v>2625</v>
      </c>
      <c r="C31" s="279" t="s">
        <v>2626</v>
      </c>
      <c r="D31" s="354" t="s">
        <v>2651</v>
      </c>
      <c r="E31" s="355">
        <v>894</v>
      </c>
      <c r="F31" s="356"/>
      <c r="G31" s="192">
        <v>0</v>
      </c>
    </row>
    <row r="32" spans="1:7" s="233" customFormat="1">
      <c r="A32" s="259">
        <v>27</v>
      </c>
      <c r="B32" s="318" t="s">
        <v>2625</v>
      </c>
      <c r="C32" s="279" t="s">
        <v>2626</v>
      </c>
      <c r="D32" s="354" t="s">
        <v>2652</v>
      </c>
      <c r="E32" s="355">
        <v>10</v>
      </c>
      <c r="F32" s="356"/>
      <c r="G32" s="192">
        <v>0</v>
      </c>
    </row>
    <row r="33" spans="1:7" s="233" customFormat="1">
      <c r="A33" s="259">
        <v>28</v>
      </c>
      <c r="B33" s="318" t="s">
        <v>2625</v>
      </c>
      <c r="C33" s="279" t="s">
        <v>2626</v>
      </c>
      <c r="D33" s="354" t="s">
        <v>2653</v>
      </c>
      <c r="E33" s="355">
        <v>83801.990000000005</v>
      </c>
      <c r="F33" s="356"/>
      <c r="G33" s="192">
        <v>0</v>
      </c>
    </row>
    <row r="34" spans="1:7" s="233" customFormat="1">
      <c r="A34" s="259">
        <v>29</v>
      </c>
      <c r="B34" s="318" t="s">
        <v>2625</v>
      </c>
      <c r="C34" s="279" t="s">
        <v>2626</v>
      </c>
      <c r="D34" s="354" t="s">
        <v>2654</v>
      </c>
      <c r="E34" s="355">
        <v>10672050</v>
      </c>
      <c r="F34" s="356"/>
      <c r="G34" s="192">
        <v>0</v>
      </c>
    </row>
    <row r="35" spans="1:7" s="233" customFormat="1">
      <c r="A35" s="259">
        <v>30</v>
      </c>
      <c r="B35" s="318" t="s">
        <v>2625</v>
      </c>
      <c r="C35" s="279" t="s">
        <v>2626</v>
      </c>
      <c r="D35" s="354" t="s">
        <v>2655</v>
      </c>
      <c r="E35" s="355">
        <v>20577.32</v>
      </c>
      <c r="F35" s="356"/>
      <c r="G35" s="192">
        <v>0</v>
      </c>
    </row>
    <row r="36" spans="1:7" s="233" customFormat="1">
      <c r="A36" s="259">
        <v>31</v>
      </c>
      <c r="B36" s="318" t="s">
        <v>2625</v>
      </c>
      <c r="C36" s="279" t="s">
        <v>2626</v>
      </c>
      <c r="D36" s="354" t="s">
        <v>2656</v>
      </c>
      <c r="E36" s="355">
        <v>57.25</v>
      </c>
      <c r="F36" s="356"/>
      <c r="G36" s="192">
        <v>0</v>
      </c>
    </row>
    <row r="37" spans="1:7" s="233" customFormat="1">
      <c r="A37" s="259">
        <v>32</v>
      </c>
      <c r="B37" s="318" t="s">
        <v>2625</v>
      </c>
      <c r="C37" s="279" t="s">
        <v>2626</v>
      </c>
      <c r="D37" s="354" t="s">
        <v>2657</v>
      </c>
      <c r="E37" s="355">
        <v>50</v>
      </c>
      <c r="F37" s="356"/>
      <c r="G37" s="192">
        <v>0</v>
      </c>
    </row>
    <row r="38" spans="1:7" s="233" customFormat="1">
      <c r="A38" s="259">
        <v>33</v>
      </c>
      <c r="B38" s="318" t="s">
        <v>2625</v>
      </c>
      <c r="C38" s="279" t="s">
        <v>2626</v>
      </c>
      <c r="D38" s="354" t="s">
        <v>2658</v>
      </c>
      <c r="E38" s="355">
        <v>24900.78</v>
      </c>
      <c r="F38" s="356"/>
      <c r="G38" s="192">
        <v>0</v>
      </c>
    </row>
    <row r="39" spans="1:7" s="233" customFormat="1">
      <c r="A39" s="259">
        <v>34</v>
      </c>
      <c r="B39" s="318" t="s">
        <v>2625</v>
      </c>
      <c r="C39" s="279" t="s">
        <v>2626</v>
      </c>
      <c r="D39" s="354" t="s">
        <v>2659</v>
      </c>
      <c r="E39" s="355">
        <v>61755.56</v>
      </c>
      <c r="F39" s="356"/>
      <c r="G39" s="192">
        <v>0</v>
      </c>
    </row>
    <row r="40" spans="1:7" s="233" customFormat="1">
      <c r="A40" s="259">
        <v>35</v>
      </c>
      <c r="B40" s="318" t="s">
        <v>2625</v>
      </c>
      <c r="C40" s="279" t="s">
        <v>2626</v>
      </c>
      <c r="D40" s="354" t="s">
        <v>2660</v>
      </c>
      <c r="E40" s="355">
        <v>180285.95</v>
      </c>
      <c r="F40" s="356"/>
      <c r="G40" s="192">
        <v>0</v>
      </c>
    </row>
    <row r="41" spans="1:7" s="233" customFormat="1">
      <c r="A41" s="259">
        <v>36</v>
      </c>
      <c r="B41" s="318" t="s">
        <v>2625</v>
      </c>
      <c r="C41" s="279" t="s">
        <v>2626</v>
      </c>
      <c r="D41" s="354" t="s">
        <v>2661</v>
      </c>
      <c r="E41" s="355">
        <v>26384.07</v>
      </c>
      <c r="F41" s="356"/>
      <c r="G41" s="192">
        <v>0</v>
      </c>
    </row>
    <row r="42" spans="1:7" s="233" customFormat="1">
      <c r="A42" s="259">
        <v>37</v>
      </c>
      <c r="B42" s="318" t="s">
        <v>2625</v>
      </c>
      <c r="C42" s="279" t="s">
        <v>2626</v>
      </c>
      <c r="D42" s="354" t="s">
        <v>2662</v>
      </c>
      <c r="E42" s="355">
        <v>90553.13</v>
      </c>
      <c r="F42" s="356"/>
      <c r="G42" s="192">
        <v>0</v>
      </c>
    </row>
    <row r="43" spans="1:7" s="233" customFormat="1">
      <c r="A43" s="259">
        <v>38</v>
      </c>
      <c r="B43" s="318" t="s">
        <v>2625</v>
      </c>
      <c r="C43" s="279" t="s">
        <v>2626</v>
      </c>
      <c r="D43" s="354" t="s">
        <v>2663</v>
      </c>
      <c r="E43" s="355">
        <v>27093.33</v>
      </c>
      <c r="F43" s="356"/>
      <c r="G43" s="192">
        <v>0</v>
      </c>
    </row>
    <row r="44" spans="1:7" s="233" customFormat="1">
      <c r="A44" s="259">
        <v>39</v>
      </c>
      <c r="B44" s="318" t="s">
        <v>2625</v>
      </c>
      <c r="C44" s="279" t="s">
        <v>2626</v>
      </c>
      <c r="D44" s="354" t="s">
        <v>2664</v>
      </c>
      <c r="E44" s="355">
        <v>2581.6799999999998</v>
      </c>
      <c r="F44" s="356"/>
      <c r="G44" s="192">
        <v>0</v>
      </c>
    </row>
    <row r="45" spans="1:7" s="233" customFormat="1">
      <c r="A45" s="259">
        <v>40</v>
      </c>
      <c r="B45" s="318" t="s">
        <v>2625</v>
      </c>
      <c r="C45" s="279" t="s">
        <v>2626</v>
      </c>
      <c r="D45" s="319" t="s">
        <v>2665</v>
      </c>
      <c r="E45" s="355">
        <v>65364.28</v>
      </c>
      <c r="F45" s="356"/>
      <c r="G45" s="192">
        <v>0</v>
      </c>
    </row>
    <row r="46" spans="1:7" s="233" customFormat="1">
      <c r="A46" s="259">
        <v>41</v>
      </c>
      <c r="B46" s="318" t="s">
        <v>2625</v>
      </c>
      <c r="C46" s="279" t="s">
        <v>2626</v>
      </c>
      <c r="D46" s="354" t="s">
        <v>2666</v>
      </c>
      <c r="E46" s="355">
        <v>2619.8000000000002</v>
      </c>
      <c r="F46" s="356"/>
      <c r="G46" s="192">
        <v>0</v>
      </c>
    </row>
    <row r="47" spans="1:7" s="233" customFormat="1">
      <c r="A47" s="259">
        <v>42</v>
      </c>
      <c r="B47" s="318" t="s">
        <v>2625</v>
      </c>
      <c r="C47" s="279" t="s">
        <v>2626</v>
      </c>
      <c r="D47" s="354" t="s">
        <v>2667</v>
      </c>
      <c r="E47" s="355">
        <v>9482.5</v>
      </c>
      <c r="F47" s="356"/>
      <c r="G47" s="192">
        <v>0</v>
      </c>
    </row>
    <row r="48" spans="1:7" s="233" customFormat="1">
      <c r="A48" s="259">
        <v>43</v>
      </c>
      <c r="B48" s="318" t="s">
        <v>2625</v>
      </c>
      <c r="C48" s="279" t="s">
        <v>2626</v>
      </c>
      <c r="D48" s="354" t="s">
        <v>2668</v>
      </c>
      <c r="E48" s="355">
        <v>2500</v>
      </c>
      <c r="F48" s="356"/>
      <c r="G48" s="192">
        <v>0</v>
      </c>
    </row>
    <row r="49" spans="1:7" s="233" customFormat="1">
      <c r="A49" s="259">
        <v>44</v>
      </c>
      <c r="B49" s="318" t="s">
        <v>2625</v>
      </c>
      <c r="C49" s="279" t="s">
        <v>2626</v>
      </c>
      <c r="D49" s="354" t="s">
        <v>2669</v>
      </c>
      <c r="E49" s="355">
        <v>234105.81</v>
      </c>
      <c r="F49" s="356"/>
      <c r="G49" s="192">
        <v>0</v>
      </c>
    </row>
    <row r="50" spans="1:7" s="233" customFormat="1">
      <c r="A50" s="259">
        <v>45</v>
      </c>
      <c r="B50" s="318" t="s">
        <v>2625</v>
      </c>
      <c r="C50" s="279" t="s">
        <v>2626</v>
      </c>
      <c r="D50" s="354" t="s">
        <v>2670</v>
      </c>
      <c r="E50" s="355">
        <v>4396.5</v>
      </c>
      <c r="F50" s="356"/>
      <c r="G50" s="192">
        <v>0</v>
      </c>
    </row>
    <row r="51" spans="1:7" s="233" customFormat="1">
      <c r="A51" s="259">
        <v>46</v>
      </c>
      <c r="B51" s="318" t="s">
        <v>2625</v>
      </c>
      <c r="C51" s="279" t="s">
        <v>2626</v>
      </c>
      <c r="D51" s="354" t="s">
        <v>2671</v>
      </c>
      <c r="E51" s="355">
        <v>11907</v>
      </c>
      <c r="F51" s="356"/>
      <c r="G51" s="192">
        <v>0</v>
      </c>
    </row>
    <row r="52" spans="1:7" s="233" customFormat="1">
      <c r="A52" s="259">
        <v>47</v>
      </c>
      <c r="B52" s="318" t="s">
        <v>2625</v>
      </c>
      <c r="C52" s="279" t="s">
        <v>2626</v>
      </c>
      <c r="D52" s="354" t="s">
        <v>2672</v>
      </c>
      <c r="E52" s="355">
        <v>71103.710000000006</v>
      </c>
      <c r="F52" s="356"/>
      <c r="G52" s="192">
        <v>0</v>
      </c>
    </row>
    <row r="53" spans="1:7" s="233" customFormat="1">
      <c r="A53" s="259">
        <v>48</v>
      </c>
      <c r="B53" s="318" t="s">
        <v>2625</v>
      </c>
      <c r="C53" s="279" t="s">
        <v>2626</v>
      </c>
      <c r="D53" s="354" t="s">
        <v>2673</v>
      </c>
      <c r="E53" s="355">
        <v>13719.62</v>
      </c>
      <c r="F53" s="356"/>
      <c r="G53" s="192">
        <v>0</v>
      </c>
    </row>
    <row r="54" spans="1:7" s="233" customFormat="1">
      <c r="A54" s="259">
        <v>49</v>
      </c>
      <c r="B54" s="318" t="s">
        <v>2625</v>
      </c>
      <c r="C54" s="279" t="s">
        <v>2626</v>
      </c>
      <c r="D54" s="354" t="s">
        <v>2674</v>
      </c>
      <c r="E54" s="355">
        <v>22798.92</v>
      </c>
      <c r="F54" s="356"/>
      <c r="G54" s="192">
        <v>0</v>
      </c>
    </row>
    <row r="55" spans="1:7" s="233" customFormat="1">
      <c r="A55" s="259">
        <v>50</v>
      </c>
      <c r="B55" s="318" t="s">
        <v>2625</v>
      </c>
      <c r="C55" s="279" t="s">
        <v>2626</v>
      </c>
      <c r="D55" s="354" t="s">
        <v>2675</v>
      </c>
      <c r="E55" s="355">
        <v>55761.04</v>
      </c>
      <c r="F55" s="356"/>
      <c r="G55" s="192">
        <v>0</v>
      </c>
    </row>
    <row r="56" spans="1:7" s="233" customFormat="1">
      <c r="A56" s="259">
        <v>51</v>
      </c>
      <c r="B56" s="318" t="s">
        <v>2625</v>
      </c>
      <c r="C56" s="279" t="s">
        <v>2626</v>
      </c>
      <c r="D56" s="354" t="s">
        <v>2676</v>
      </c>
      <c r="E56" s="355">
        <v>2800</v>
      </c>
      <c r="F56" s="356"/>
      <c r="G56" s="192">
        <v>0</v>
      </c>
    </row>
    <row r="57" spans="1:7" s="233" customFormat="1">
      <c r="A57" s="259">
        <v>52</v>
      </c>
      <c r="B57" s="318" t="s">
        <v>2625</v>
      </c>
      <c r="C57" s="279" t="s">
        <v>2626</v>
      </c>
      <c r="D57" s="354" t="s">
        <v>233</v>
      </c>
      <c r="E57" s="355">
        <v>5005.66</v>
      </c>
      <c r="F57" s="356"/>
      <c r="G57" s="192">
        <v>0</v>
      </c>
    </row>
    <row r="58" spans="1:7" s="233" customFormat="1">
      <c r="A58" s="259">
        <v>53</v>
      </c>
      <c r="B58" s="318" t="s">
        <v>2625</v>
      </c>
      <c r="C58" s="279" t="s">
        <v>2626</v>
      </c>
      <c r="D58" s="354" t="s">
        <v>233</v>
      </c>
      <c r="E58" s="355">
        <v>320.10000000000002</v>
      </c>
      <c r="F58" s="356"/>
      <c r="G58" s="192">
        <v>0</v>
      </c>
    </row>
    <row r="59" spans="1:7" s="233" customFormat="1">
      <c r="A59" s="259">
        <v>54</v>
      </c>
      <c r="B59" s="318" t="s">
        <v>2625</v>
      </c>
      <c r="C59" s="279" t="s">
        <v>2626</v>
      </c>
      <c r="D59" s="354" t="s">
        <v>233</v>
      </c>
      <c r="E59" s="355">
        <v>2781.57</v>
      </c>
      <c r="F59" s="356"/>
      <c r="G59" s="192">
        <v>0</v>
      </c>
    </row>
    <row r="60" spans="1:7" s="233" customFormat="1">
      <c r="A60" s="259">
        <v>55</v>
      </c>
      <c r="B60" s="318" t="s">
        <v>2625</v>
      </c>
      <c r="C60" s="279" t="s">
        <v>2626</v>
      </c>
      <c r="D60" s="354" t="s">
        <v>233</v>
      </c>
      <c r="E60" s="355">
        <v>593</v>
      </c>
      <c r="F60" s="356"/>
      <c r="G60" s="192">
        <v>0</v>
      </c>
    </row>
    <row r="61" spans="1:7" s="233" customFormat="1">
      <c r="A61" s="259">
        <v>56</v>
      </c>
      <c r="B61" s="318" t="s">
        <v>2625</v>
      </c>
      <c r="C61" s="279" t="s">
        <v>2626</v>
      </c>
      <c r="D61" s="354" t="s">
        <v>2677</v>
      </c>
      <c r="E61" s="355">
        <v>63657.04</v>
      </c>
      <c r="F61" s="356"/>
      <c r="G61" s="192">
        <v>0</v>
      </c>
    </row>
    <row r="62" spans="1:7" s="233" customFormat="1">
      <c r="A62" s="259">
        <v>57</v>
      </c>
      <c r="B62" s="318" t="s">
        <v>2625</v>
      </c>
      <c r="C62" s="279" t="s">
        <v>2626</v>
      </c>
      <c r="D62" s="354" t="s">
        <v>2678</v>
      </c>
      <c r="E62" s="355">
        <v>3200</v>
      </c>
      <c r="F62" s="356"/>
      <c r="G62" s="192">
        <v>0</v>
      </c>
    </row>
    <row r="63" spans="1:7" s="233" customFormat="1">
      <c r="A63" s="259">
        <v>58</v>
      </c>
      <c r="B63" s="318" t="s">
        <v>2625</v>
      </c>
      <c r="C63" s="279" t="s">
        <v>2626</v>
      </c>
      <c r="D63" s="354" t="s">
        <v>233</v>
      </c>
      <c r="E63" s="355">
        <v>3600</v>
      </c>
      <c r="F63" s="356"/>
      <c r="G63" s="192">
        <v>0</v>
      </c>
    </row>
    <row r="64" spans="1:7" s="233" customFormat="1">
      <c r="A64" s="259">
        <v>59</v>
      </c>
      <c r="B64" s="318" t="s">
        <v>2625</v>
      </c>
      <c r="C64" s="279" t="s">
        <v>2626</v>
      </c>
      <c r="D64" s="354" t="s">
        <v>233</v>
      </c>
      <c r="E64" s="355">
        <v>2027</v>
      </c>
      <c r="F64" s="356"/>
      <c r="G64" s="192">
        <v>0</v>
      </c>
    </row>
    <row r="65" spans="1:7" s="233" customFormat="1">
      <c r="A65" s="259">
        <v>60</v>
      </c>
      <c r="B65" s="318" t="s">
        <v>2625</v>
      </c>
      <c r="C65" s="279" t="s">
        <v>2626</v>
      </c>
      <c r="D65" s="354" t="s">
        <v>233</v>
      </c>
      <c r="E65" s="355">
        <v>2489.44</v>
      </c>
      <c r="F65" s="356"/>
      <c r="G65" s="192">
        <v>0</v>
      </c>
    </row>
    <row r="66" spans="1:7" s="233" customFormat="1">
      <c r="A66" s="259">
        <v>61</v>
      </c>
      <c r="B66" s="318" t="s">
        <v>2625</v>
      </c>
      <c r="C66" s="279" t="s">
        <v>2626</v>
      </c>
      <c r="D66" s="354" t="s">
        <v>233</v>
      </c>
      <c r="E66" s="355">
        <v>3900</v>
      </c>
      <c r="F66" s="356"/>
      <c r="G66" s="192">
        <v>0</v>
      </c>
    </row>
    <row r="67" spans="1:7" s="233" customFormat="1">
      <c r="A67" s="259">
        <v>62</v>
      </c>
      <c r="B67" s="318" t="s">
        <v>2625</v>
      </c>
      <c r="C67" s="279" t="s">
        <v>2626</v>
      </c>
      <c r="D67" s="354" t="s">
        <v>233</v>
      </c>
      <c r="E67" s="355">
        <v>25</v>
      </c>
      <c r="F67" s="356"/>
      <c r="G67" s="192">
        <v>0</v>
      </c>
    </row>
    <row r="68" spans="1:7" s="233" customFormat="1">
      <c r="A68" s="259">
        <v>63</v>
      </c>
      <c r="B68" s="318" t="s">
        <v>2625</v>
      </c>
      <c r="C68" s="279" t="s">
        <v>2626</v>
      </c>
      <c r="D68" s="354" t="s">
        <v>233</v>
      </c>
      <c r="E68" s="355">
        <v>1693.15</v>
      </c>
      <c r="F68" s="356"/>
      <c r="G68" s="192">
        <v>0</v>
      </c>
    </row>
    <row r="69" spans="1:7" s="233" customFormat="1">
      <c r="A69" s="259">
        <v>64</v>
      </c>
      <c r="B69" s="318" t="s">
        <v>2625</v>
      </c>
      <c r="C69" s="279" t="s">
        <v>2626</v>
      </c>
      <c r="D69" s="354" t="s">
        <v>233</v>
      </c>
      <c r="E69" s="355">
        <v>501</v>
      </c>
      <c r="F69" s="356"/>
      <c r="G69" s="192">
        <v>0</v>
      </c>
    </row>
    <row r="70" spans="1:7" s="233" customFormat="1">
      <c r="A70" s="259">
        <v>65</v>
      </c>
      <c r="B70" s="318" t="s">
        <v>2625</v>
      </c>
      <c r="C70" s="279" t="s">
        <v>2626</v>
      </c>
      <c r="D70" s="354" t="s">
        <v>233</v>
      </c>
      <c r="E70" s="355">
        <v>3874.92</v>
      </c>
      <c r="F70" s="356"/>
      <c r="G70" s="192">
        <v>0</v>
      </c>
    </row>
    <row r="71" spans="1:7" s="233" customFormat="1">
      <c r="A71" s="259">
        <v>66</v>
      </c>
      <c r="B71" s="318" t="s">
        <v>2625</v>
      </c>
      <c r="C71" s="279" t="s">
        <v>2626</v>
      </c>
      <c r="D71" s="354" t="s">
        <v>233</v>
      </c>
      <c r="E71" s="355">
        <v>2002.89</v>
      </c>
      <c r="F71" s="356"/>
      <c r="G71" s="192">
        <v>0</v>
      </c>
    </row>
    <row r="72" spans="1:7" s="233" customFormat="1">
      <c r="A72" s="259">
        <v>67</v>
      </c>
      <c r="B72" s="318" t="s">
        <v>2625</v>
      </c>
      <c r="C72" s="279" t="s">
        <v>2626</v>
      </c>
      <c r="D72" s="354" t="s">
        <v>233</v>
      </c>
      <c r="E72" s="355">
        <v>2700</v>
      </c>
      <c r="F72" s="356"/>
      <c r="G72" s="192">
        <v>0</v>
      </c>
    </row>
    <row r="73" spans="1:7" s="233" customFormat="1">
      <c r="A73" s="259">
        <v>68</v>
      </c>
      <c r="B73" s="318" t="s">
        <v>2625</v>
      </c>
      <c r="C73" s="279" t="s">
        <v>2626</v>
      </c>
      <c r="D73" s="354" t="s">
        <v>233</v>
      </c>
      <c r="E73" s="355">
        <v>4989.54</v>
      </c>
      <c r="F73" s="356"/>
      <c r="G73" s="192">
        <v>0</v>
      </c>
    </row>
    <row r="74" spans="1:7" s="233" customFormat="1">
      <c r="A74" s="259">
        <v>69</v>
      </c>
      <c r="B74" s="318" t="s">
        <v>2625</v>
      </c>
      <c r="C74" s="279" t="s">
        <v>2626</v>
      </c>
      <c r="D74" s="354" t="s">
        <v>2679</v>
      </c>
      <c r="E74" s="355">
        <v>1498234.37</v>
      </c>
      <c r="F74" s="356"/>
      <c r="G74" s="192">
        <v>0</v>
      </c>
    </row>
    <row r="75" spans="1:7" s="233" customFormat="1">
      <c r="A75" s="259">
        <v>70</v>
      </c>
      <c r="B75" s="318" t="s">
        <v>2625</v>
      </c>
      <c r="C75" s="279" t="s">
        <v>2626</v>
      </c>
      <c r="D75" s="354" t="s">
        <v>2680</v>
      </c>
      <c r="E75" s="355">
        <v>8020</v>
      </c>
      <c r="F75" s="356"/>
      <c r="G75" s="192">
        <v>0</v>
      </c>
    </row>
    <row r="76" spans="1:7" s="233" customFormat="1">
      <c r="A76" s="259">
        <v>71</v>
      </c>
      <c r="B76" s="318" t="s">
        <v>2625</v>
      </c>
      <c r="C76" s="279" t="s">
        <v>2626</v>
      </c>
      <c r="D76" s="354" t="s">
        <v>2681</v>
      </c>
      <c r="E76" s="355">
        <v>1379.52</v>
      </c>
      <c r="F76" s="356"/>
      <c r="G76" s="192">
        <v>0</v>
      </c>
    </row>
    <row r="77" spans="1:7" s="233" customFormat="1">
      <c r="A77" s="259">
        <v>72</v>
      </c>
      <c r="B77" s="318" t="s">
        <v>2625</v>
      </c>
      <c r="C77" s="279" t="s">
        <v>2626</v>
      </c>
      <c r="D77" s="354" t="s">
        <v>2682</v>
      </c>
      <c r="E77" s="355">
        <v>902</v>
      </c>
      <c r="F77" s="356"/>
      <c r="G77" s="192">
        <v>0</v>
      </c>
    </row>
    <row r="78" spans="1:7" s="233" customFormat="1">
      <c r="A78" s="259">
        <v>73</v>
      </c>
      <c r="B78" s="318" t="s">
        <v>2625</v>
      </c>
      <c r="C78" s="279" t="s">
        <v>2626</v>
      </c>
      <c r="D78" s="354" t="s">
        <v>2683</v>
      </c>
      <c r="E78" s="355">
        <v>28487.25</v>
      </c>
      <c r="F78" s="356"/>
      <c r="G78" s="192">
        <v>0</v>
      </c>
    </row>
    <row r="79" spans="1:7" s="233" customFormat="1">
      <c r="A79" s="259">
        <v>74</v>
      </c>
      <c r="B79" s="318" t="s">
        <v>2625</v>
      </c>
      <c r="C79" s="279" t="s">
        <v>2626</v>
      </c>
      <c r="D79" s="354" t="s">
        <v>2684</v>
      </c>
      <c r="E79" s="355">
        <v>60010</v>
      </c>
      <c r="F79" s="356"/>
      <c r="G79" s="192">
        <v>0</v>
      </c>
    </row>
    <row r="80" spans="1:7" s="233" customFormat="1">
      <c r="A80" s="259">
        <v>75</v>
      </c>
      <c r="B80" s="318" t="s">
        <v>2625</v>
      </c>
      <c r="C80" s="279" t="s">
        <v>2626</v>
      </c>
      <c r="D80" s="354" t="s">
        <v>2685</v>
      </c>
      <c r="E80" s="355">
        <v>74864.070000000007</v>
      </c>
      <c r="F80" s="356"/>
      <c r="G80" s="192">
        <v>0</v>
      </c>
    </row>
    <row r="81" spans="1:7" s="233" customFormat="1">
      <c r="A81" s="259">
        <v>76</v>
      </c>
      <c r="B81" s="318" t="s">
        <v>2625</v>
      </c>
      <c r="C81" s="279" t="s">
        <v>2626</v>
      </c>
      <c r="D81" s="354" t="s">
        <v>2686</v>
      </c>
      <c r="E81" s="355">
        <v>148480</v>
      </c>
      <c r="F81" s="356"/>
      <c r="G81" s="192">
        <v>0</v>
      </c>
    </row>
    <row r="82" spans="1:7" s="233" customFormat="1">
      <c r="A82" s="259">
        <v>77</v>
      </c>
      <c r="B82" s="318" t="s">
        <v>2625</v>
      </c>
      <c r="C82" s="279" t="s">
        <v>2626</v>
      </c>
      <c r="D82" s="354" t="s">
        <v>2687</v>
      </c>
      <c r="E82" s="355">
        <v>216808.84</v>
      </c>
      <c r="F82" s="356"/>
      <c r="G82" s="192">
        <v>0</v>
      </c>
    </row>
    <row r="83" spans="1:7" s="233" customFormat="1">
      <c r="A83" s="259">
        <v>78</v>
      </c>
      <c r="B83" s="318" t="s">
        <v>2625</v>
      </c>
      <c r="C83" s="279" t="s">
        <v>2626</v>
      </c>
      <c r="D83" s="354" t="s">
        <v>2688</v>
      </c>
      <c r="E83" s="355">
        <v>646865.85</v>
      </c>
      <c r="F83" s="356"/>
      <c r="G83" s="192">
        <v>0</v>
      </c>
    </row>
    <row r="84" spans="1:7" s="233" customFormat="1">
      <c r="A84" s="259">
        <v>79</v>
      </c>
      <c r="B84" s="318" t="s">
        <v>2625</v>
      </c>
      <c r="C84" s="279" t="s">
        <v>2626</v>
      </c>
      <c r="D84" s="354" t="s">
        <v>2689</v>
      </c>
      <c r="E84" s="355">
        <v>5778</v>
      </c>
      <c r="F84" s="356"/>
      <c r="G84" s="192">
        <v>0</v>
      </c>
    </row>
    <row r="85" spans="1:7" s="233" customFormat="1">
      <c r="A85" s="259">
        <v>80</v>
      </c>
      <c r="B85" s="318" t="s">
        <v>2625</v>
      </c>
      <c r="C85" s="279" t="s">
        <v>2626</v>
      </c>
      <c r="D85" s="354" t="s">
        <v>2690</v>
      </c>
      <c r="E85" s="355">
        <v>1976.7</v>
      </c>
      <c r="F85" s="356"/>
      <c r="G85" s="192">
        <v>0</v>
      </c>
    </row>
    <row r="86" spans="1:7" s="233" customFormat="1">
      <c r="A86" s="259">
        <v>81</v>
      </c>
      <c r="B86" s="318" t="s">
        <v>2625</v>
      </c>
      <c r="C86" s="279" t="s">
        <v>2626</v>
      </c>
      <c r="D86" s="354" t="s">
        <v>2691</v>
      </c>
      <c r="E86" s="355">
        <v>86465</v>
      </c>
      <c r="F86" s="356"/>
      <c r="G86" s="192">
        <v>0</v>
      </c>
    </row>
    <row r="87" spans="1:7" s="233" customFormat="1">
      <c r="A87" s="259">
        <v>82</v>
      </c>
      <c r="B87" s="318" t="s">
        <v>2625</v>
      </c>
      <c r="C87" s="279" t="s">
        <v>2626</v>
      </c>
      <c r="D87" s="354" t="s">
        <v>2692</v>
      </c>
      <c r="E87" s="355">
        <v>275</v>
      </c>
      <c r="F87" s="356"/>
      <c r="G87" s="192">
        <v>0</v>
      </c>
    </row>
    <row r="88" spans="1:7" s="233" customFormat="1">
      <c r="A88" s="259">
        <v>83</v>
      </c>
      <c r="B88" s="318" t="s">
        <v>2625</v>
      </c>
      <c r="C88" s="279" t="s">
        <v>2626</v>
      </c>
      <c r="D88" s="354" t="s">
        <v>2693</v>
      </c>
      <c r="E88" s="355">
        <v>1151</v>
      </c>
      <c r="F88" s="356"/>
      <c r="G88" s="192">
        <v>0</v>
      </c>
    </row>
    <row r="89" spans="1:7" s="233" customFormat="1">
      <c r="A89" s="259">
        <v>84</v>
      </c>
      <c r="B89" s="318" t="s">
        <v>2625</v>
      </c>
      <c r="C89" s="279" t="s">
        <v>2626</v>
      </c>
      <c r="D89" s="354" t="s">
        <v>2694</v>
      </c>
      <c r="E89" s="355">
        <v>2070</v>
      </c>
      <c r="F89" s="356"/>
      <c r="G89" s="192">
        <v>0</v>
      </c>
    </row>
    <row r="90" spans="1:7" s="233" customFormat="1">
      <c r="A90" s="259">
        <v>85</v>
      </c>
      <c r="B90" s="318" t="s">
        <v>2625</v>
      </c>
      <c r="C90" s="279" t="s">
        <v>2626</v>
      </c>
      <c r="D90" s="354" t="s">
        <v>2695</v>
      </c>
      <c r="E90" s="355">
        <v>49969.79</v>
      </c>
      <c r="F90" s="356"/>
      <c r="G90" s="192">
        <v>0</v>
      </c>
    </row>
    <row r="91" spans="1:7" s="233" customFormat="1">
      <c r="A91" s="259">
        <v>86</v>
      </c>
      <c r="B91" s="318" t="s">
        <v>2625</v>
      </c>
      <c r="C91" s="279" t="s">
        <v>2626</v>
      </c>
      <c r="D91" s="354" t="s">
        <v>2696</v>
      </c>
      <c r="E91" s="355">
        <v>84483.29</v>
      </c>
      <c r="F91" s="356"/>
      <c r="G91" s="192">
        <v>0</v>
      </c>
    </row>
    <row r="92" spans="1:7" s="233" customFormat="1">
      <c r="A92" s="259">
        <v>87</v>
      </c>
      <c r="B92" s="318" t="s">
        <v>2625</v>
      </c>
      <c r="C92" s="279" t="s">
        <v>2626</v>
      </c>
      <c r="D92" s="354" t="s">
        <v>2697</v>
      </c>
      <c r="E92" s="355">
        <v>3894733.73</v>
      </c>
      <c r="F92" s="356"/>
      <c r="G92" s="192">
        <v>0</v>
      </c>
    </row>
    <row r="93" spans="1:7" s="233" customFormat="1">
      <c r="A93" s="259">
        <v>88</v>
      </c>
      <c r="B93" s="318" t="s">
        <v>2625</v>
      </c>
      <c r="C93" s="279" t="s">
        <v>2626</v>
      </c>
      <c r="D93" s="354" t="s">
        <v>2698</v>
      </c>
      <c r="E93" s="355">
        <v>10766.32</v>
      </c>
      <c r="F93" s="356"/>
      <c r="G93" s="192">
        <v>0</v>
      </c>
    </row>
    <row r="94" spans="1:7" s="233" customFormat="1">
      <c r="A94" s="259">
        <v>89</v>
      </c>
      <c r="B94" s="318" t="s">
        <v>2625</v>
      </c>
      <c r="C94" s="279" t="s">
        <v>2626</v>
      </c>
      <c r="D94" s="354" t="s">
        <v>2699</v>
      </c>
      <c r="E94" s="355">
        <v>4268.66</v>
      </c>
      <c r="F94" s="356"/>
      <c r="G94" s="192">
        <v>0</v>
      </c>
    </row>
    <row r="95" spans="1:7" s="233" customFormat="1">
      <c r="A95" s="259">
        <v>90</v>
      </c>
      <c r="B95" s="318" t="s">
        <v>2625</v>
      </c>
      <c r="C95" s="279" t="s">
        <v>2626</v>
      </c>
      <c r="D95" s="354" t="s">
        <v>2700</v>
      </c>
      <c r="E95" s="355">
        <v>9070</v>
      </c>
      <c r="F95" s="356"/>
      <c r="G95" s="192">
        <v>0</v>
      </c>
    </row>
    <row r="96" spans="1:7" s="233" customFormat="1">
      <c r="A96" s="259">
        <v>91</v>
      </c>
      <c r="B96" s="318" t="s">
        <v>2625</v>
      </c>
      <c r="C96" s="279" t="s">
        <v>2626</v>
      </c>
      <c r="D96" s="354" t="s">
        <v>2701</v>
      </c>
      <c r="E96" s="355">
        <v>-165.93</v>
      </c>
      <c r="F96" s="356"/>
      <c r="G96" s="192">
        <v>0</v>
      </c>
    </row>
    <row r="97" spans="1:7" s="233" customFormat="1">
      <c r="A97" s="259">
        <v>92</v>
      </c>
      <c r="B97" s="318" t="s">
        <v>2625</v>
      </c>
      <c r="C97" s="279" t="s">
        <v>2626</v>
      </c>
      <c r="D97" s="354" t="s">
        <v>2702</v>
      </c>
      <c r="E97" s="355">
        <v>5021.9799999999996</v>
      </c>
      <c r="F97" s="356"/>
      <c r="G97" s="192">
        <v>0</v>
      </c>
    </row>
    <row r="98" spans="1:7" s="233" customFormat="1">
      <c r="A98" s="259">
        <v>93</v>
      </c>
      <c r="B98" s="318" t="s">
        <v>2625</v>
      </c>
      <c r="C98" s="279" t="s">
        <v>2626</v>
      </c>
      <c r="D98" s="354" t="s">
        <v>2703</v>
      </c>
      <c r="E98" s="355">
        <v>14280</v>
      </c>
      <c r="F98" s="356"/>
      <c r="G98" s="192">
        <v>0</v>
      </c>
    </row>
    <row r="99" spans="1:7" s="233" customFormat="1">
      <c r="A99" s="259">
        <v>94</v>
      </c>
      <c r="B99" s="318" t="s">
        <v>2625</v>
      </c>
      <c r="C99" s="279" t="s">
        <v>2626</v>
      </c>
      <c r="D99" s="354" t="s">
        <v>2704</v>
      </c>
      <c r="E99" s="355">
        <v>1108.52</v>
      </c>
      <c r="F99" s="356"/>
      <c r="G99" s="192">
        <v>0</v>
      </c>
    </row>
    <row r="100" spans="1:7" s="233" customFormat="1">
      <c r="A100" s="259">
        <v>95</v>
      </c>
      <c r="B100" s="318" t="s">
        <v>2625</v>
      </c>
      <c r="C100" s="279" t="s">
        <v>2626</v>
      </c>
      <c r="D100" s="354" t="s">
        <v>2705</v>
      </c>
      <c r="E100" s="355">
        <v>17640</v>
      </c>
      <c r="F100" s="356"/>
      <c r="G100" s="192">
        <v>0</v>
      </c>
    </row>
    <row r="101" spans="1:7" s="233" customFormat="1">
      <c r="A101" s="259">
        <v>96</v>
      </c>
      <c r="B101" s="318" t="s">
        <v>2625</v>
      </c>
      <c r="C101" s="279" t="s">
        <v>2626</v>
      </c>
      <c r="D101" s="354" t="s">
        <v>2400</v>
      </c>
      <c r="E101" s="355">
        <v>24987.21</v>
      </c>
      <c r="F101" s="356"/>
      <c r="G101" s="192">
        <v>0</v>
      </c>
    </row>
    <row r="102" spans="1:7" s="233" customFormat="1">
      <c r="A102" s="259">
        <v>97</v>
      </c>
      <c r="B102" s="318" t="s">
        <v>2625</v>
      </c>
      <c r="C102" s="279" t="s">
        <v>2626</v>
      </c>
      <c r="D102" s="354" t="s">
        <v>2706</v>
      </c>
      <c r="E102" s="355">
        <v>1823.17</v>
      </c>
      <c r="F102" s="356"/>
      <c r="G102" s="192">
        <v>0</v>
      </c>
    </row>
    <row r="103" spans="1:7" s="233" customFormat="1">
      <c r="A103" s="259">
        <v>98</v>
      </c>
      <c r="B103" s="318" t="s">
        <v>2625</v>
      </c>
      <c r="C103" s="279" t="s">
        <v>2626</v>
      </c>
      <c r="D103" s="354" t="s">
        <v>2707</v>
      </c>
      <c r="E103" s="355">
        <v>1154.6600000000001</v>
      </c>
      <c r="F103" s="356"/>
      <c r="G103" s="192">
        <v>0</v>
      </c>
    </row>
    <row r="104" spans="1:7" s="233" customFormat="1">
      <c r="A104" s="259">
        <v>99</v>
      </c>
      <c r="B104" s="318" t="s">
        <v>2625</v>
      </c>
      <c r="C104" s="279" t="s">
        <v>2626</v>
      </c>
      <c r="D104" s="354" t="s">
        <v>2708</v>
      </c>
      <c r="E104" s="355">
        <v>3136</v>
      </c>
      <c r="F104" s="356"/>
      <c r="G104" s="192">
        <v>0</v>
      </c>
    </row>
    <row r="105" spans="1:7" s="233" customFormat="1">
      <c r="A105" s="259">
        <v>100</v>
      </c>
      <c r="B105" s="318" t="s">
        <v>2625</v>
      </c>
      <c r="C105" s="279" t="s">
        <v>2626</v>
      </c>
      <c r="D105" s="354" t="s">
        <v>2709</v>
      </c>
      <c r="E105" s="355">
        <v>10558.16</v>
      </c>
      <c r="F105" s="356"/>
      <c r="G105" s="192">
        <v>0</v>
      </c>
    </row>
    <row r="106" spans="1:7" s="233" customFormat="1">
      <c r="A106" s="259">
        <v>101</v>
      </c>
      <c r="B106" s="318" t="s">
        <v>2625</v>
      </c>
      <c r="C106" s="279" t="s">
        <v>2626</v>
      </c>
      <c r="D106" s="354" t="s">
        <v>2710</v>
      </c>
      <c r="E106" s="355">
        <v>5120.96</v>
      </c>
      <c r="F106" s="356"/>
      <c r="G106" s="192">
        <v>0</v>
      </c>
    </row>
    <row r="107" spans="1:7" s="233" customFormat="1">
      <c r="A107" s="259">
        <v>102</v>
      </c>
      <c r="B107" s="318" t="s">
        <v>2625</v>
      </c>
      <c r="C107" s="279" t="s">
        <v>2626</v>
      </c>
      <c r="D107" s="354" t="s">
        <v>2410</v>
      </c>
      <c r="E107" s="355">
        <v>179.2</v>
      </c>
      <c r="F107" s="356"/>
      <c r="G107" s="192">
        <v>0</v>
      </c>
    </row>
    <row r="108" spans="1:7" s="233" customFormat="1">
      <c r="A108" s="259">
        <v>103</v>
      </c>
      <c r="B108" s="318" t="s">
        <v>2625</v>
      </c>
      <c r="C108" s="279" t="s">
        <v>2626</v>
      </c>
      <c r="D108" s="354" t="s">
        <v>2711</v>
      </c>
      <c r="E108" s="355">
        <v>3619.95</v>
      </c>
      <c r="F108" s="356"/>
      <c r="G108" s="192">
        <v>0</v>
      </c>
    </row>
    <row r="109" spans="1:7" s="233" customFormat="1">
      <c r="A109" s="259">
        <v>104</v>
      </c>
      <c r="B109" s="318" t="s">
        <v>2625</v>
      </c>
      <c r="C109" s="279" t="s">
        <v>2626</v>
      </c>
      <c r="D109" s="354" t="s">
        <v>2712</v>
      </c>
      <c r="E109" s="355">
        <v>4339.8100000000004</v>
      </c>
      <c r="F109" s="356"/>
      <c r="G109" s="192">
        <v>0</v>
      </c>
    </row>
    <row r="110" spans="1:7" s="233" customFormat="1">
      <c r="A110" s="259">
        <v>105</v>
      </c>
      <c r="B110" s="318" t="s">
        <v>2625</v>
      </c>
      <c r="C110" s="279" t="s">
        <v>2626</v>
      </c>
      <c r="D110" s="354" t="s">
        <v>2713</v>
      </c>
      <c r="E110" s="355">
        <v>107454.93</v>
      </c>
      <c r="F110" s="356"/>
      <c r="G110" s="192">
        <v>0</v>
      </c>
    </row>
    <row r="111" spans="1:7" s="233" customFormat="1">
      <c r="A111" s="259">
        <v>106</v>
      </c>
      <c r="B111" s="318" t="s">
        <v>2625</v>
      </c>
      <c r="C111" s="279" t="s">
        <v>2626</v>
      </c>
      <c r="D111" s="354" t="s">
        <v>2714</v>
      </c>
      <c r="E111" s="355">
        <v>1508.64</v>
      </c>
      <c r="F111" s="356"/>
      <c r="G111" s="192">
        <v>0</v>
      </c>
    </row>
    <row r="112" spans="1:7" s="233" customFormat="1">
      <c r="A112" s="259">
        <v>107</v>
      </c>
      <c r="B112" s="318" t="s">
        <v>2625</v>
      </c>
      <c r="C112" s="279" t="s">
        <v>2626</v>
      </c>
      <c r="D112" s="354" t="s">
        <v>2715</v>
      </c>
      <c r="E112" s="355">
        <v>239.29</v>
      </c>
      <c r="F112" s="356"/>
      <c r="G112" s="192">
        <v>0</v>
      </c>
    </row>
    <row r="113" spans="1:7" s="233" customFormat="1">
      <c r="A113" s="259">
        <v>108</v>
      </c>
      <c r="B113" s="318" t="s">
        <v>2625</v>
      </c>
      <c r="C113" s="279" t="s">
        <v>2626</v>
      </c>
      <c r="D113" s="354" t="s">
        <v>2716</v>
      </c>
      <c r="E113" s="355">
        <v>96516.28</v>
      </c>
      <c r="F113" s="356"/>
      <c r="G113" s="192">
        <v>0</v>
      </c>
    </row>
    <row r="114" spans="1:7" s="233" customFormat="1">
      <c r="A114" s="259">
        <v>109</v>
      </c>
      <c r="B114" s="318" t="s">
        <v>2625</v>
      </c>
      <c r="C114" s="279" t="s">
        <v>2626</v>
      </c>
      <c r="D114" s="354" t="s">
        <v>2717</v>
      </c>
      <c r="E114" s="355">
        <v>3382.4</v>
      </c>
      <c r="F114" s="356"/>
      <c r="G114" s="192">
        <v>0</v>
      </c>
    </row>
    <row r="115" spans="1:7" s="233" customFormat="1">
      <c r="A115" s="259">
        <v>110</v>
      </c>
      <c r="B115" s="318" t="s">
        <v>2625</v>
      </c>
      <c r="C115" s="279" t="s">
        <v>2626</v>
      </c>
      <c r="D115" s="354" t="s">
        <v>2718</v>
      </c>
      <c r="E115" s="355">
        <v>18825.599999999999</v>
      </c>
      <c r="F115" s="356"/>
      <c r="G115" s="192">
        <v>0</v>
      </c>
    </row>
    <row r="116" spans="1:7" s="233" customFormat="1">
      <c r="A116" s="259">
        <v>111</v>
      </c>
      <c r="B116" s="318" t="s">
        <v>2625</v>
      </c>
      <c r="C116" s="279" t="s">
        <v>2626</v>
      </c>
      <c r="D116" s="354" t="s">
        <v>2719</v>
      </c>
      <c r="E116" s="355">
        <v>18872.61</v>
      </c>
      <c r="F116" s="356"/>
      <c r="G116" s="192">
        <v>0</v>
      </c>
    </row>
    <row r="117" spans="1:7" s="233" customFormat="1">
      <c r="A117" s="259">
        <v>112</v>
      </c>
      <c r="B117" s="318" t="s">
        <v>2625</v>
      </c>
      <c r="C117" s="279" t="s">
        <v>2626</v>
      </c>
      <c r="D117" s="354" t="s">
        <v>2720</v>
      </c>
      <c r="E117" s="355">
        <v>4410.1400000000003</v>
      </c>
      <c r="F117" s="356"/>
      <c r="G117" s="192">
        <v>0</v>
      </c>
    </row>
    <row r="118" spans="1:7" s="233" customFormat="1">
      <c r="A118" s="259">
        <v>113</v>
      </c>
      <c r="B118" s="318" t="s">
        <v>2625</v>
      </c>
      <c r="C118" s="279" t="s">
        <v>2626</v>
      </c>
      <c r="D118" s="354" t="s">
        <v>2721</v>
      </c>
      <c r="E118" s="355">
        <v>14391.64</v>
      </c>
      <c r="F118" s="356"/>
      <c r="G118" s="192">
        <v>0</v>
      </c>
    </row>
    <row r="119" spans="1:7" s="233" customFormat="1">
      <c r="A119" s="259">
        <v>114</v>
      </c>
      <c r="B119" s="318" t="s">
        <v>2625</v>
      </c>
      <c r="C119" s="279" t="s">
        <v>2626</v>
      </c>
      <c r="D119" s="354" t="s">
        <v>2722</v>
      </c>
      <c r="E119" s="355">
        <v>130452.79</v>
      </c>
      <c r="F119" s="356"/>
      <c r="G119" s="192">
        <v>0</v>
      </c>
    </row>
    <row r="120" spans="1:7" s="233" customFormat="1">
      <c r="A120" s="259">
        <v>115</v>
      </c>
      <c r="B120" s="318" t="s">
        <v>2625</v>
      </c>
      <c r="C120" s="279" t="s">
        <v>2626</v>
      </c>
      <c r="D120" s="354" t="s">
        <v>2723</v>
      </c>
      <c r="E120" s="355">
        <v>1040</v>
      </c>
      <c r="F120" s="356"/>
      <c r="G120" s="192">
        <v>0</v>
      </c>
    </row>
    <row r="121" spans="1:7" s="233" customFormat="1">
      <c r="A121" s="259">
        <v>116</v>
      </c>
      <c r="B121" s="318" t="s">
        <v>2625</v>
      </c>
      <c r="C121" s="279" t="s">
        <v>2626</v>
      </c>
      <c r="D121" s="354" t="s">
        <v>2724</v>
      </c>
      <c r="E121" s="355">
        <v>540.75</v>
      </c>
      <c r="F121" s="356"/>
      <c r="G121" s="192">
        <v>0</v>
      </c>
    </row>
    <row r="122" spans="1:7" s="233" customFormat="1">
      <c r="A122" s="259">
        <v>117</v>
      </c>
      <c r="B122" s="318" t="s">
        <v>2625</v>
      </c>
      <c r="C122" s="279" t="s">
        <v>2626</v>
      </c>
      <c r="D122" s="354" t="s">
        <v>2725</v>
      </c>
      <c r="E122" s="355">
        <v>3000</v>
      </c>
      <c r="F122" s="356"/>
      <c r="G122" s="192">
        <v>0</v>
      </c>
    </row>
    <row r="123" spans="1:7" s="233" customFormat="1">
      <c r="A123" s="259">
        <v>118</v>
      </c>
      <c r="B123" s="318" t="s">
        <v>2625</v>
      </c>
      <c r="C123" s="279" t="s">
        <v>2626</v>
      </c>
      <c r="D123" s="354" t="s">
        <v>2726</v>
      </c>
      <c r="E123" s="355">
        <v>919.51</v>
      </c>
      <c r="F123" s="356"/>
      <c r="G123" s="192">
        <v>0</v>
      </c>
    </row>
    <row r="124" spans="1:7" s="233" customFormat="1">
      <c r="A124" s="259">
        <v>119</v>
      </c>
      <c r="B124" s="318" t="s">
        <v>2625</v>
      </c>
      <c r="C124" s="279" t="s">
        <v>2626</v>
      </c>
      <c r="D124" s="354" t="s">
        <v>2727</v>
      </c>
      <c r="E124" s="355">
        <v>29640</v>
      </c>
      <c r="F124" s="356"/>
      <c r="G124" s="192">
        <v>0</v>
      </c>
    </row>
    <row r="125" spans="1:7" s="233" customFormat="1">
      <c r="A125" s="259">
        <v>120</v>
      </c>
      <c r="B125" s="318" t="s">
        <v>2625</v>
      </c>
      <c r="C125" s="279" t="s">
        <v>2626</v>
      </c>
      <c r="D125" s="354" t="s">
        <v>2728</v>
      </c>
      <c r="E125" s="355">
        <v>816.39</v>
      </c>
      <c r="F125" s="356"/>
      <c r="G125" s="192">
        <v>0</v>
      </c>
    </row>
    <row r="126" spans="1:7" s="233" customFormat="1">
      <c r="A126" s="259">
        <v>121</v>
      </c>
      <c r="B126" s="318" t="s">
        <v>2625</v>
      </c>
      <c r="C126" s="279" t="s">
        <v>2626</v>
      </c>
      <c r="D126" s="354" t="s">
        <v>382</v>
      </c>
      <c r="E126" s="355">
        <v>1645.89</v>
      </c>
      <c r="F126" s="356"/>
      <c r="G126" s="192">
        <v>0</v>
      </c>
    </row>
    <row r="127" spans="1:7" s="233" customFormat="1">
      <c r="A127" s="259">
        <v>122</v>
      </c>
      <c r="B127" s="318" t="s">
        <v>2625</v>
      </c>
      <c r="C127" s="279" t="s">
        <v>2626</v>
      </c>
      <c r="D127" s="354" t="s">
        <v>2729</v>
      </c>
      <c r="E127" s="355">
        <v>2336.4299999999998</v>
      </c>
      <c r="F127" s="356"/>
      <c r="G127" s="192">
        <v>0</v>
      </c>
    </row>
    <row r="128" spans="1:7" s="233" customFormat="1">
      <c r="A128" s="259">
        <v>123</v>
      </c>
      <c r="B128" s="318" t="s">
        <v>2625</v>
      </c>
      <c r="C128" s="279" t="s">
        <v>2626</v>
      </c>
      <c r="D128" s="354" t="s">
        <v>380</v>
      </c>
      <c r="E128" s="355">
        <v>6405.7</v>
      </c>
      <c r="F128" s="356"/>
      <c r="G128" s="192">
        <v>0</v>
      </c>
    </row>
    <row r="129" spans="1:7" s="233" customFormat="1">
      <c r="A129" s="259">
        <v>124</v>
      </c>
      <c r="B129" s="318" t="s">
        <v>2625</v>
      </c>
      <c r="C129" s="279" t="s">
        <v>2626</v>
      </c>
      <c r="D129" s="354" t="s">
        <v>2730</v>
      </c>
      <c r="E129" s="355">
        <v>12707.03</v>
      </c>
      <c r="F129" s="356"/>
      <c r="G129" s="192">
        <v>0</v>
      </c>
    </row>
    <row r="130" spans="1:7" s="233" customFormat="1">
      <c r="A130" s="259">
        <v>125</v>
      </c>
      <c r="B130" s="318" t="s">
        <v>2625</v>
      </c>
      <c r="C130" s="279" t="s">
        <v>2626</v>
      </c>
      <c r="D130" s="354" t="s">
        <v>2731</v>
      </c>
      <c r="E130" s="355">
        <v>2550</v>
      </c>
      <c r="F130" s="356"/>
      <c r="G130" s="192">
        <v>0</v>
      </c>
    </row>
    <row r="131" spans="1:7" s="233" customFormat="1">
      <c r="A131" s="259">
        <v>126</v>
      </c>
      <c r="B131" s="318" t="s">
        <v>2625</v>
      </c>
      <c r="C131" s="279" t="s">
        <v>2626</v>
      </c>
      <c r="D131" s="354" t="s">
        <v>746</v>
      </c>
      <c r="E131" s="355">
        <v>-80.040000000000006</v>
      </c>
      <c r="F131" s="356"/>
      <c r="G131" s="192">
        <v>0</v>
      </c>
    </row>
    <row r="132" spans="1:7" s="233" customFormat="1">
      <c r="A132" s="259">
        <v>127</v>
      </c>
      <c r="B132" s="318" t="s">
        <v>2625</v>
      </c>
      <c r="C132" s="279" t="s">
        <v>2626</v>
      </c>
      <c r="D132" s="354" t="s">
        <v>2732</v>
      </c>
      <c r="E132" s="355">
        <v>2022</v>
      </c>
      <c r="F132" s="356"/>
      <c r="G132" s="192">
        <v>0</v>
      </c>
    </row>
    <row r="133" spans="1:7" s="233" customFormat="1">
      <c r="A133" s="259">
        <v>128</v>
      </c>
      <c r="B133" s="318" t="s">
        <v>2625</v>
      </c>
      <c r="C133" s="279" t="s">
        <v>2626</v>
      </c>
      <c r="D133" s="354" t="s">
        <v>796</v>
      </c>
      <c r="E133" s="355">
        <v>5247.98</v>
      </c>
      <c r="F133" s="356"/>
      <c r="G133" s="192">
        <v>0</v>
      </c>
    </row>
    <row r="134" spans="1:7" s="233" customFormat="1">
      <c r="A134" s="259">
        <v>129</v>
      </c>
      <c r="B134" s="318" t="s">
        <v>2625</v>
      </c>
      <c r="C134" s="279" t="s">
        <v>2626</v>
      </c>
      <c r="D134" s="354" t="s">
        <v>2733</v>
      </c>
      <c r="E134" s="355">
        <v>50706</v>
      </c>
      <c r="F134" s="356"/>
      <c r="G134" s="192">
        <v>0</v>
      </c>
    </row>
    <row r="135" spans="1:7" s="233" customFormat="1">
      <c r="A135" s="259">
        <v>130</v>
      </c>
      <c r="B135" s="318" t="s">
        <v>2625</v>
      </c>
      <c r="C135" s="279" t="s">
        <v>2626</v>
      </c>
      <c r="D135" s="354" t="s">
        <v>2734</v>
      </c>
      <c r="E135" s="355">
        <v>883.12</v>
      </c>
      <c r="F135" s="356"/>
      <c r="G135" s="192">
        <v>0</v>
      </c>
    </row>
    <row r="136" spans="1:7" s="233" customFormat="1">
      <c r="A136" s="259">
        <v>131</v>
      </c>
      <c r="B136" s="318" t="s">
        <v>2625</v>
      </c>
      <c r="C136" s="279" t="s">
        <v>2626</v>
      </c>
      <c r="D136" s="354" t="s">
        <v>2735</v>
      </c>
      <c r="E136" s="355">
        <v>1054.44</v>
      </c>
      <c r="F136" s="356"/>
      <c r="G136" s="192">
        <v>0</v>
      </c>
    </row>
    <row r="137" spans="1:7" s="233" customFormat="1">
      <c r="A137" s="259">
        <v>132</v>
      </c>
      <c r="B137" s="318" t="s">
        <v>2625</v>
      </c>
      <c r="C137" s="279" t="s">
        <v>2626</v>
      </c>
      <c r="D137" s="354" t="s">
        <v>2736</v>
      </c>
      <c r="E137" s="355">
        <v>1632.36</v>
      </c>
      <c r="F137" s="356"/>
      <c r="G137" s="192">
        <v>0</v>
      </c>
    </row>
    <row r="138" spans="1:7" s="233" customFormat="1">
      <c r="A138" s="259">
        <v>133</v>
      </c>
      <c r="B138" s="318" t="s">
        <v>2625</v>
      </c>
      <c r="C138" s="279" t="s">
        <v>2626</v>
      </c>
      <c r="D138" s="354" t="s">
        <v>1010</v>
      </c>
      <c r="E138" s="355">
        <v>15071.36</v>
      </c>
      <c r="F138" s="356"/>
      <c r="G138" s="192">
        <v>0</v>
      </c>
    </row>
    <row r="139" spans="1:7" s="233" customFormat="1">
      <c r="A139" s="259">
        <v>134</v>
      </c>
      <c r="B139" s="318" t="s">
        <v>2625</v>
      </c>
      <c r="C139" s="279" t="s">
        <v>2626</v>
      </c>
      <c r="D139" s="354" t="s">
        <v>2427</v>
      </c>
      <c r="E139" s="355">
        <v>3269.95</v>
      </c>
      <c r="F139" s="356"/>
      <c r="G139" s="192">
        <v>0</v>
      </c>
    </row>
    <row r="140" spans="1:7" s="233" customFormat="1">
      <c r="A140" s="259">
        <v>135</v>
      </c>
      <c r="B140" s="318" t="s">
        <v>2625</v>
      </c>
      <c r="C140" s="279" t="s">
        <v>2626</v>
      </c>
      <c r="D140" s="354" t="s">
        <v>2737</v>
      </c>
      <c r="E140" s="355">
        <v>187.94</v>
      </c>
      <c r="F140" s="356"/>
      <c r="G140" s="192">
        <v>0</v>
      </c>
    </row>
    <row r="141" spans="1:7" s="233" customFormat="1">
      <c r="A141" s="259">
        <v>136</v>
      </c>
      <c r="B141" s="318" t="s">
        <v>2625</v>
      </c>
      <c r="C141" s="279" t="s">
        <v>2626</v>
      </c>
      <c r="D141" s="354" t="s">
        <v>2738</v>
      </c>
      <c r="E141" s="355">
        <v>188</v>
      </c>
      <c r="F141" s="356"/>
      <c r="G141" s="192">
        <v>0</v>
      </c>
    </row>
    <row r="142" spans="1:7" s="233" customFormat="1">
      <c r="A142" s="259">
        <v>137</v>
      </c>
      <c r="B142" s="318" t="s">
        <v>2625</v>
      </c>
      <c r="C142" s="279" t="s">
        <v>2626</v>
      </c>
      <c r="D142" s="354" t="s">
        <v>2739</v>
      </c>
      <c r="E142" s="355">
        <v>2158.54</v>
      </c>
      <c r="F142" s="356"/>
      <c r="G142" s="192">
        <v>0</v>
      </c>
    </row>
    <row r="143" spans="1:7" s="233" customFormat="1">
      <c r="A143" s="259">
        <v>138</v>
      </c>
      <c r="B143" s="318" t="s">
        <v>2625</v>
      </c>
      <c r="C143" s="279" t="s">
        <v>2626</v>
      </c>
      <c r="D143" s="354" t="s">
        <v>2740</v>
      </c>
      <c r="E143" s="355">
        <v>1196.6600000000001</v>
      </c>
      <c r="F143" s="356"/>
      <c r="G143" s="192">
        <v>0</v>
      </c>
    </row>
    <row r="144" spans="1:7" s="233" customFormat="1">
      <c r="A144" s="259">
        <v>139</v>
      </c>
      <c r="B144" s="318" t="s">
        <v>2625</v>
      </c>
      <c r="C144" s="279" t="s">
        <v>2626</v>
      </c>
      <c r="D144" s="354" t="s">
        <v>2217</v>
      </c>
      <c r="E144" s="355">
        <v>103337.69</v>
      </c>
      <c r="F144" s="356"/>
      <c r="G144" s="192">
        <v>0</v>
      </c>
    </row>
    <row r="145" spans="1:7" s="233" customFormat="1">
      <c r="A145" s="259">
        <v>140</v>
      </c>
      <c r="B145" s="318" t="s">
        <v>2625</v>
      </c>
      <c r="C145" s="279" t="s">
        <v>2626</v>
      </c>
      <c r="D145" s="354" t="s">
        <v>2741</v>
      </c>
      <c r="E145" s="355">
        <v>19011.2</v>
      </c>
      <c r="F145" s="356"/>
      <c r="G145" s="192">
        <v>0</v>
      </c>
    </row>
    <row r="146" spans="1:7" s="233" customFormat="1">
      <c r="A146" s="259">
        <v>141</v>
      </c>
      <c r="B146" s="318" t="s">
        <v>2625</v>
      </c>
      <c r="C146" s="279" t="s">
        <v>2626</v>
      </c>
      <c r="D146" s="354" t="s">
        <v>2742</v>
      </c>
      <c r="E146" s="355">
        <v>184.8</v>
      </c>
      <c r="F146" s="356"/>
      <c r="G146" s="192">
        <v>0</v>
      </c>
    </row>
    <row r="147" spans="1:7" s="233" customFormat="1">
      <c r="A147" s="259">
        <v>142</v>
      </c>
      <c r="B147" s="318" t="s">
        <v>2625</v>
      </c>
      <c r="C147" s="279" t="s">
        <v>2626</v>
      </c>
      <c r="D147" s="354" t="s">
        <v>2743</v>
      </c>
      <c r="E147" s="355">
        <v>4000</v>
      </c>
      <c r="F147" s="356"/>
      <c r="G147" s="192">
        <v>0</v>
      </c>
    </row>
    <row r="148" spans="1:7" s="233" customFormat="1">
      <c r="A148" s="259">
        <v>143</v>
      </c>
      <c r="B148" s="318" t="s">
        <v>2625</v>
      </c>
      <c r="C148" s="279" t="s">
        <v>2626</v>
      </c>
      <c r="D148" s="354" t="s">
        <v>2744</v>
      </c>
      <c r="E148" s="355">
        <v>3684.76</v>
      </c>
      <c r="F148" s="356"/>
      <c r="G148" s="192">
        <v>0</v>
      </c>
    </row>
    <row r="149" spans="1:7" s="233" customFormat="1">
      <c r="A149" s="259">
        <v>144</v>
      </c>
      <c r="B149" s="318" t="s">
        <v>2625</v>
      </c>
      <c r="C149" s="279" t="s">
        <v>2626</v>
      </c>
      <c r="D149" s="354" t="s">
        <v>2745</v>
      </c>
      <c r="E149" s="355">
        <v>2044.04</v>
      </c>
      <c r="F149" s="356"/>
      <c r="G149" s="192">
        <v>0</v>
      </c>
    </row>
    <row r="150" spans="1:7" s="233" customFormat="1">
      <c r="A150" s="259">
        <v>145</v>
      </c>
      <c r="B150" s="318" t="s">
        <v>2625</v>
      </c>
      <c r="C150" s="279" t="s">
        <v>2626</v>
      </c>
      <c r="D150" s="354" t="s">
        <v>2746</v>
      </c>
      <c r="E150" s="355">
        <v>239.8</v>
      </c>
      <c r="F150" s="356"/>
      <c r="G150" s="192">
        <v>0</v>
      </c>
    </row>
    <row r="151" spans="1:7" s="233" customFormat="1">
      <c r="A151" s="259">
        <v>146</v>
      </c>
      <c r="B151" s="318" t="s">
        <v>2625</v>
      </c>
      <c r="C151" s="279" t="s">
        <v>2626</v>
      </c>
      <c r="D151" s="354" t="s">
        <v>2747</v>
      </c>
      <c r="E151" s="355">
        <v>281745.2</v>
      </c>
      <c r="F151" s="356"/>
      <c r="G151" s="192">
        <v>0</v>
      </c>
    </row>
    <row r="152" spans="1:7" s="233" customFormat="1">
      <c r="A152" s="259">
        <v>147</v>
      </c>
      <c r="B152" s="318" t="s">
        <v>2625</v>
      </c>
      <c r="C152" s="279" t="s">
        <v>2626</v>
      </c>
      <c r="D152" s="354" t="s">
        <v>2748</v>
      </c>
      <c r="E152" s="355">
        <v>65033.91</v>
      </c>
      <c r="F152" s="356"/>
      <c r="G152" s="192">
        <v>0</v>
      </c>
    </row>
    <row r="153" spans="1:7" s="233" customFormat="1">
      <c r="A153" s="259">
        <v>148</v>
      </c>
      <c r="B153" s="318" t="s">
        <v>2625</v>
      </c>
      <c r="C153" s="279" t="s">
        <v>2626</v>
      </c>
      <c r="D153" s="354" t="s">
        <v>2749</v>
      </c>
      <c r="E153" s="355">
        <v>980.32</v>
      </c>
      <c r="F153" s="356"/>
      <c r="G153" s="192">
        <v>0</v>
      </c>
    </row>
    <row r="154" spans="1:7" s="233" customFormat="1">
      <c r="A154" s="259">
        <v>149</v>
      </c>
      <c r="B154" s="318" t="s">
        <v>2625</v>
      </c>
      <c r="C154" s="279" t="s">
        <v>2626</v>
      </c>
      <c r="D154" s="354" t="s">
        <v>2750</v>
      </c>
      <c r="E154" s="355">
        <v>358100</v>
      </c>
      <c r="F154" s="356"/>
      <c r="G154" s="192">
        <v>0</v>
      </c>
    </row>
    <row r="155" spans="1:7" s="233" customFormat="1">
      <c r="A155" s="259">
        <v>150</v>
      </c>
      <c r="B155" s="318" t="s">
        <v>2625</v>
      </c>
      <c r="C155" s="279" t="s">
        <v>2626</v>
      </c>
      <c r="D155" s="354" t="s">
        <v>2751</v>
      </c>
      <c r="E155" s="355">
        <v>600</v>
      </c>
      <c r="F155" s="356"/>
      <c r="G155" s="192">
        <v>0</v>
      </c>
    </row>
    <row r="156" spans="1:7" s="233" customFormat="1">
      <c r="A156" s="259">
        <v>151</v>
      </c>
      <c r="B156" s="318" t="s">
        <v>2625</v>
      </c>
      <c r="C156" s="279" t="s">
        <v>2626</v>
      </c>
      <c r="D156" s="354" t="s">
        <v>2752</v>
      </c>
      <c r="E156" s="355">
        <v>829364.16</v>
      </c>
      <c r="F156" s="356"/>
      <c r="G156" s="192">
        <v>0</v>
      </c>
    </row>
    <row r="157" spans="1:7" s="233" customFormat="1">
      <c r="A157" s="259">
        <v>152</v>
      </c>
      <c r="B157" s="318" t="s">
        <v>2625</v>
      </c>
      <c r="C157" s="279" t="s">
        <v>2626</v>
      </c>
      <c r="D157" s="354" t="s">
        <v>2753</v>
      </c>
      <c r="E157" s="355">
        <v>50975</v>
      </c>
      <c r="F157" s="356"/>
      <c r="G157" s="192">
        <v>0</v>
      </c>
    </row>
    <row r="158" spans="1:7" s="233" customFormat="1">
      <c r="A158" s="259">
        <v>153</v>
      </c>
      <c r="B158" s="318" t="s">
        <v>2625</v>
      </c>
      <c r="C158" s="279" t="s">
        <v>2626</v>
      </c>
      <c r="D158" s="354" t="s">
        <v>2754</v>
      </c>
      <c r="E158" s="355">
        <v>7725</v>
      </c>
      <c r="F158" s="356"/>
      <c r="G158" s="192">
        <v>0</v>
      </c>
    </row>
    <row r="159" spans="1:7" s="233" customFormat="1">
      <c r="A159" s="259">
        <v>154</v>
      </c>
      <c r="B159" s="318" t="s">
        <v>2625</v>
      </c>
      <c r="C159" s="279" t="s">
        <v>2626</v>
      </c>
      <c r="D159" s="354" t="s">
        <v>2755</v>
      </c>
      <c r="E159" s="355">
        <v>384</v>
      </c>
      <c r="F159" s="356"/>
      <c r="G159" s="192">
        <v>0</v>
      </c>
    </row>
    <row r="160" spans="1:7" s="233" customFormat="1">
      <c r="A160" s="259">
        <v>155</v>
      </c>
      <c r="B160" s="318" t="s">
        <v>2625</v>
      </c>
      <c r="C160" s="279" t="s">
        <v>2626</v>
      </c>
      <c r="D160" s="354" t="s">
        <v>2756</v>
      </c>
      <c r="E160" s="355">
        <v>6004.6</v>
      </c>
      <c r="F160" s="356"/>
      <c r="G160" s="192">
        <v>0</v>
      </c>
    </row>
    <row r="161" spans="1:7" s="233" customFormat="1">
      <c r="A161" s="259">
        <v>156</v>
      </c>
      <c r="B161" s="318" t="s">
        <v>2625</v>
      </c>
      <c r="C161" s="279" t="s">
        <v>2626</v>
      </c>
      <c r="D161" s="354" t="s">
        <v>2757</v>
      </c>
      <c r="E161" s="355">
        <v>624.04</v>
      </c>
      <c r="F161" s="356"/>
      <c r="G161" s="192">
        <v>0</v>
      </c>
    </row>
    <row r="162" spans="1:7" s="233" customFormat="1">
      <c r="A162" s="259">
        <v>157</v>
      </c>
      <c r="B162" s="318" t="s">
        <v>2625</v>
      </c>
      <c r="C162" s="279" t="s">
        <v>2626</v>
      </c>
      <c r="D162" s="354" t="s">
        <v>2758</v>
      </c>
      <c r="E162" s="355">
        <v>5675.23</v>
      </c>
      <c r="F162" s="356"/>
      <c r="G162" s="192">
        <v>0</v>
      </c>
    </row>
    <row r="163" spans="1:7" s="233" customFormat="1">
      <c r="A163" s="259">
        <v>158</v>
      </c>
      <c r="B163" s="318" t="s">
        <v>2625</v>
      </c>
      <c r="C163" s="279" t="s">
        <v>2626</v>
      </c>
      <c r="D163" s="354" t="s">
        <v>2759</v>
      </c>
      <c r="E163" s="355">
        <v>-1301.32</v>
      </c>
      <c r="F163" s="356"/>
      <c r="G163" s="192">
        <v>0</v>
      </c>
    </row>
    <row r="164" spans="1:7" s="233" customFormat="1">
      <c r="A164" s="259">
        <v>159</v>
      </c>
      <c r="B164" s="318" t="s">
        <v>2625</v>
      </c>
      <c r="C164" s="279" t="s">
        <v>2626</v>
      </c>
      <c r="D164" s="354" t="s">
        <v>2760</v>
      </c>
      <c r="E164" s="355">
        <v>399944.63</v>
      </c>
      <c r="F164" s="356"/>
      <c r="G164" s="192">
        <v>0</v>
      </c>
    </row>
    <row r="165" spans="1:7" s="233" customFormat="1">
      <c r="A165" s="259">
        <v>160</v>
      </c>
      <c r="B165" s="318" t="s">
        <v>2625</v>
      </c>
      <c r="C165" s="279" t="s">
        <v>2626</v>
      </c>
      <c r="D165" s="354" t="s">
        <v>2761</v>
      </c>
      <c r="E165" s="355">
        <v>3703.69</v>
      </c>
      <c r="F165" s="356"/>
      <c r="G165" s="192">
        <v>0</v>
      </c>
    </row>
    <row r="166" spans="1:7" s="233" customFormat="1">
      <c r="A166" s="259">
        <v>161</v>
      </c>
      <c r="B166" s="318" t="s">
        <v>2625</v>
      </c>
      <c r="C166" s="279" t="s">
        <v>2626</v>
      </c>
      <c r="D166" s="354" t="s">
        <v>2762</v>
      </c>
      <c r="E166" s="355">
        <v>6991.43</v>
      </c>
      <c r="F166" s="356"/>
      <c r="G166" s="192">
        <v>0</v>
      </c>
    </row>
    <row r="167" spans="1:7" s="233" customFormat="1">
      <c r="A167" s="259">
        <v>162</v>
      </c>
      <c r="B167" s="318" t="s">
        <v>2625</v>
      </c>
      <c r="C167" s="279" t="s">
        <v>2626</v>
      </c>
      <c r="D167" s="354" t="s">
        <v>2763</v>
      </c>
      <c r="E167" s="355">
        <v>2618.91</v>
      </c>
      <c r="F167" s="356"/>
      <c r="G167" s="192">
        <v>0</v>
      </c>
    </row>
    <row r="168" spans="1:7" s="233" customFormat="1">
      <c r="A168" s="259">
        <v>163</v>
      </c>
      <c r="B168" s="318" t="s">
        <v>2625</v>
      </c>
      <c r="C168" s="279" t="s">
        <v>2626</v>
      </c>
      <c r="D168" s="354" t="s">
        <v>2764</v>
      </c>
      <c r="E168" s="355">
        <v>51495.360000000001</v>
      </c>
      <c r="F168" s="356"/>
      <c r="G168" s="192">
        <v>0</v>
      </c>
    </row>
    <row r="169" spans="1:7" s="233" customFormat="1">
      <c r="A169" s="259">
        <v>164</v>
      </c>
      <c r="B169" s="318" t="s">
        <v>2625</v>
      </c>
      <c r="C169" s="279" t="s">
        <v>2626</v>
      </c>
      <c r="D169" s="354" t="s">
        <v>2765</v>
      </c>
      <c r="E169" s="355">
        <v>1831.55</v>
      </c>
      <c r="F169" s="356"/>
      <c r="G169" s="192">
        <v>0</v>
      </c>
    </row>
    <row r="170" spans="1:7" s="233" customFormat="1">
      <c r="A170" s="259">
        <v>165</v>
      </c>
      <c r="B170" s="318" t="s">
        <v>2625</v>
      </c>
      <c r="C170" s="279" t="s">
        <v>2626</v>
      </c>
      <c r="D170" s="354" t="s">
        <v>2766</v>
      </c>
      <c r="E170" s="355">
        <v>6827.35</v>
      </c>
      <c r="F170" s="356"/>
      <c r="G170" s="192">
        <v>0</v>
      </c>
    </row>
    <row r="171" spans="1:7" s="233" customFormat="1">
      <c r="A171" s="259">
        <v>166</v>
      </c>
      <c r="B171" s="318" t="s">
        <v>2625</v>
      </c>
      <c r="C171" s="279" t="s">
        <v>2626</v>
      </c>
      <c r="D171" s="354" t="s">
        <v>2767</v>
      </c>
      <c r="E171" s="355">
        <v>14857.95</v>
      </c>
      <c r="F171" s="356"/>
      <c r="G171" s="192">
        <v>0</v>
      </c>
    </row>
    <row r="172" spans="1:7" s="233" customFormat="1">
      <c r="A172" s="259">
        <v>167</v>
      </c>
      <c r="B172" s="318" t="s">
        <v>2625</v>
      </c>
      <c r="C172" s="279" t="s">
        <v>2626</v>
      </c>
      <c r="D172" s="354" t="s">
        <v>2768</v>
      </c>
      <c r="E172" s="355">
        <v>61088.74</v>
      </c>
      <c r="F172" s="356"/>
      <c r="G172" s="192">
        <v>0</v>
      </c>
    </row>
    <row r="173" spans="1:7" s="233" customFormat="1">
      <c r="A173" s="259">
        <v>168</v>
      </c>
      <c r="B173" s="318" t="s">
        <v>2625</v>
      </c>
      <c r="C173" s="279" t="s">
        <v>2626</v>
      </c>
      <c r="D173" s="354" t="s">
        <v>2769</v>
      </c>
      <c r="E173" s="355">
        <v>232669.65</v>
      </c>
      <c r="F173" s="356"/>
      <c r="G173" s="192">
        <v>0</v>
      </c>
    </row>
    <row r="174" spans="1:7" s="233" customFormat="1">
      <c r="A174" s="259">
        <v>169</v>
      </c>
      <c r="B174" s="318" t="s">
        <v>2625</v>
      </c>
      <c r="C174" s="279" t="s">
        <v>2626</v>
      </c>
      <c r="D174" s="354" t="s">
        <v>2770</v>
      </c>
      <c r="E174" s="355">
        <v>1064.7</v>
      </c>
      <c r="F174" s="356"/>
      <c r="G174" s="192">
        <v>0</v>
      </c>
    </row>
    <row r="175" spans="1:7" s="233" customFormat="1">
      <c r="A175" s="259">
        <v>170</v>
      </c>
      <c r="B175" s="318" t="s">
        <v>2625</v>
      </c>
      <c r="C175" s="279" t="s">
        <v>2626</v>
      </c>
      <c r="D175" s="354" t="s">
        <v>2771</v>
      </c>
      <c r="E175" s="355">
        <v>81906.78</v>
      </c>
      <c r="F175" s="356"/>
      <c r="G175" s="192">
        <v>0</v>
      </c>
    </row>
    <row r="176" spans="1:7" s="233" customFormat="1">
      <c r="A176" s="259">
        <v>171</v>
      </c>
      <c r="B176" s="318" t="s">
        <v>2625</v>
      </c>
      <c r="C176" s="279" t="s">
        <v>2626</v>
      </c>
      <c r="D176" s="354" t="s">
        <v>2772</v>
      </c>
      <c r="E176" s="355">
        <v>3206</v>
      </c>
      <c r="F176" s="356"/>
      <c r="G176" s="192">
        <v>0</v>
      </c>
    </row>
    <row r="177" spans="1:7" s="233" customFormat="1">
      <c r="A177" s="259">
        <v>172</v>
      </c>
      <c r="B177" s="318" t="s">
        <v>2625</v>
      </c>
      <c r="C177" s="279" t="s">
        <v>2626</v>
      </c>
      <c r="D177" s="354" t="s">
        <v>2773</v>
      </c>
      <c r="E177" s="355">
        <v>15637.18</v>
      </c>
      <c r="F177" s="356"/>
      <c r="G177" s="192">
        <v>0</v>
      </c>
    </row>
    <row r="178" spans="1:7" s="233" customFormat="1">
      <c r="A178" s="259">
        <v>173</v>
      </c>
      <c r="B178" s="318" t="s">
        <v>2625</v>
      </c>
      <c r="C178" s="279" t="s">
        <v>2626</v>
      </c>
      <c r="D178" s="354" t="s">
        <v>2774</v>
      </c>
      <c r="E178" s="355">
        <v>10968.31</v>
      </c>
      <c r="F178" s="356"/>
      <c r="G178" s="192">
        <v>0</v>
      </c>
    </row>
    <row r="179" spans="1:7" s="233" customFormat="1">
      <c r="A179" s="259">
        <v>174</v>
      </c>
      <c r="B179" s="318" t="s">
        <v>2625</v>
      </c>
      <c r="C179" s="279" t="s">
        <v>2626</v>
      </c>
      <c r="D179" s="354" t="s">
        <v>2775</v>
      </c>
      <c r="E179" s="355">
        <v>372782.38</v>
      </c>
      <c r="F179" s="356"/>
      <c r="G179" s="192">
        <v>0</v>
      </c>
    </row>
    <row r="180" spans="1:7" s="233" customFormat="1">
      <c r="A180" s="259">
        <v>175</v>
      </c>
      <c r="B180" s="318" t="s">
        <v>2625</v>
      </c>
      <c r="C180" s="279" t="s">
        <v>2626</v>
      </c>
      <c r="D180" s="354" t="s">
        <v>2776</v>
      </c>
      <c r="E180" s="355">
        <v>1078.3499999999999</v>
      </c>
      <c r="F180" s="356"/>
      <c r="G180" s="192">
        <v>0</v>
      </c>
    </row>
    <row r="181" spans="1:7" s="233" customFormat="1">
      <c r="A181" s="259">
        <v>176</v>
      </c>
      <c r="B181" s="318" t="s">
        <v>2625</v>
      </c>
      <c r="C181" s="279" t="s">
        <v>2626</v>
      </c>
      <c r="D181" s="354" t="s">
        <v>2777</v>
      </c>
      <c r="E181" s="355">
        <v>123.17</v>
      </c>
      <c r="F181" s="356"/>
      <c r="G181" s="192">
        <v>0</v>
      </c>
    </row>
    <row r="182" spans="1:7" s="233" customFormat="1">
      <c r="A182" s="259">
        <v>177</v>
      </c>
      <c r="B182" s="318" t="s">
        <v>2625</v>
      </c>
      <c r="C182" s="279" t="s">
        <v>2626</v>
      </c>
      <c r="D182" s="354" t="s">
        <v>2778</v>
      </c>
      <c r="E182" s="355">
        <v>148.74</v>
      </c>
      <c r="F182" s="356"/>
      <c r="G182" s="192">
        <v>0</v>
      </c>
    </row>
    <row r="183" spans="1:7" s="233" customFormat="1">
      <c r="A183" s="259">
        <v>178</v>
      </c>
      <c r="B183" s="318" t="s">
        <v>2625</v>
      </c>
      <c r="C183" s="279" t="s">
        <v>2626</v>
      </c>
      <c r="D183" s="354" t="s">
        <v>2779</v>
      </c>
      <c r="E183" s="355">
        <v>30.42</v>
      </c>
      <c r="F183" s="356"/>
      <c r="G183" s="192">
        <v>0</v>
      </c>
    </row>
    <row r="184" spans="1:7" s="233" customFormat="1">
      <c r="A184" s="259">
        <v>179</v>
      </c>
      <c r="B184" s="318" t="s">
        <v>2625</v>
      </c>
      <c r="C184" s="279" t="s">
        <v>2626</v>
      </c>
      <c r="D184" s="354" t="s">
        <v>2780</v>
      </c>
      <c r="E184" s="355">
        <v>348.87</v>
      </c>
      <c r="F184" s="356"/>
      <c r="G184" s="192">
        <v>0</v>
      </c>
    </row>
    <row r="185" spans="1:7" s="233" customFormat="1">
      <c r="A185" s="259">
        <v>180</v>
      </c>
      <c r="B185" s="318" t="s">
        <v>2625</v>
      </c>
      <c r="C185" s="279" t="s">
        <v>2626</v>
      </c>
      <c r="D185" s="354" t="s">
        <v>2781</v>
      </c>
      <c r="E185" s="355">
        <v>40641.99</v>
      </c>
      <c r="F185" s="356"/>
      <c r="G185" s="192">
        <v>0</v>
      </c>
    </row>
    <row r="186" spans="1:7" s="233" customFormat="1">
      <c r="A186" s="259">
        <v>181</v>
      </c>
      <c r="B186" s="318" t="s">
        <v>2625</v>
      </c>
      <c r="C186" s="279" t="s">
        <v>2626</v>
      </c>
      <c r="D186" s="354" t="s">
        <v>2782</v>
      </c>
      <c r="E186" s="355">
        <v>6957.6</v>
      </c>
      <c r="F186" s="356"/>
      <c r="G186" s="192">
        <v>0</v>
      </c>
    </row>
    <row r="187" spans="1:7" s="233" customFormat="1">
      <c r="A187" s="259">
        <v>182</v>
      </c>
      <c r="B187" s="318" t="s">
        <v>2625</v>
      </c>
      <c r="C187" s="279" t="s">
        <v>2626</v>
      </c>
      <c r="D187" s="354" t="s">
        <v>2783</v>
      </c>
      <c r="E187" s="355">
        <v>4727.29</v>
      </c>
      <c r="F187" s="356"/>
      <c r="G187" s="192">
        <v>0</v>
      </c>
    </row>
    <row r="188" spans="1:7" s="233" customFormat="1">
      <c r="A188" s="259">
        <v>183</v>
      </c>
      <c r="B188" s="318" t="s">
        <v>2625</v>
      </c>
      <c r="C188" s="279" t="s">
        <v>2626</v>
      </c>
      <c r="D188" s="354" t="s">
        <v>2784</v>
      </c>
      <c r="E188" s="355">
        <v>1857.11</v>
      </c>
      <c r="F188" s="356"/>
      <c r="G188" s="192">
        <v>0</v>
      </c>
    </row>
    <row r="189" spans="1:7" s="233" customFormat="1">
      <c r="A189" s="259">
        <v>184</v>
      </c>
      <c r="B189" s="318" t="s">
        <v>2625</v>
      </c>
      <c r="C189" s="279" t="s">
        <v>2626</v>
      </c>
      <c r="D189" s="354" t="s">
        <v>2785</v>
      </c>
      <c r="E189" s="355">
        <v>414.6</v>
      </c>
      <c r="F189" s="356"/>
      <c r="G189" s="192">
        <v>0</v>
      </c>
    </row>
    <row r="190" spans="1:7" s="233" customFormat="1">
      <c r="A190" s="259">
        <v>185</v>
      </c>
      <c r="B190" s="318" t="s">
        <v>2625</v>
      </c>
      <c r="C190" s="279" t="s">
        <v>2626</v>
      </c>
      <c r="D190" s="354" t="s">
        <v>2786</v>
      </c>
      <c r="E190" s="355">
        <v>1090</v>
      </c>
      <c r="F190" s="356"/>
      <c r="G190" s="192">
        <v>0</v>
      </c>
    </row>
    <row r="191" spans="1:7" s="233" customFormat="1">
      <c r="A191" s="259">
        <v>186</v>
      </c>
      <c r="B191" s="318" t="s">
        <v>2625</v>
      </c>
      <c r="C191" s="279" t="s">
        <v>2626</v>
      </c>
      <c r="D191" s="354" t="s">
        <v>2787</v>
      </c>
      <c r="E191" s="355">
        <v>1414.4</v>
      </c>
      <c r="F191" s="356"/>
      <c r="G191" s="192">
        <v>0</v>
      </c>
    </row>
    <row r="192" spans="1:7" s="233" customFormat="1">
      <c r="A192" s="259">
        <v>187</v>
      </c>
      <c r="B192" s="318" t="s">
        <v>2625</v>
      </c>
      <c r="C192" s="279" t="s">
        <v>2626</v>
      </c>
      <c r="D192" s="354" t="s">
        <v>2788</v>
      </c>
      <c r="E192" s="355">
        <v>181.95</v>
      </c>
      <c r="F192" s="356"/>
      <c r="G192" s="192">
        <v>0</v>
      </c>
    </row>
    <row r="193" spans="1:7" s="233" customFormat="1">
      <c r="A193" s="259">
        <v>188</v>
      </c>
      <c r="B193" s="318" t="s">
        <v>2625</v>
      </c>
      <c r="C193" s="279" t="s">
        <v>2626</v>
      </c>
      <c r="D193" s="354" t="s">
        <v>2789</v>
      </c>
      <c r="E193" s="355">
        <v>750</v>
      </c>
      <c r="F193" s="356"/>
      <c r="G193" s="192">
        <v>0</v>
      </c>
    </row>
    <row r="194" spans="1:7" s="233" customFormat="1">
      <c r="A194" s="259">
        <v>189</v>
      </c>
      <c r="B194" s="318" t="s">
        <v>2625</v>
      </c>
      <c r="C194" s="279" t="s">
        <v>2626</v>
      </c>
      <c r="D194" s="354" t="s">
        <v>2790</v>
      </c>
      <c r="E194" s="355">
        <v>77931.33</v>
      </c>
      <c r="F194" s="356"/>
      <c r="G194" s="192">
        <v>0</v>
      </c>
    </row>
    <row r="195" spans="1:7" s="233" customFormat="1">
      <c r="A195" s="259">
        <v>190</v>
      </c>
      <c r="B195" s="318" t="s">
        <v>2625</v>
      </c>
      <c r="C195" s="279" t="s">
        <v>2626</v>
      </c>
      <c r="D195" s="354" t="s">
        <v>2791</v>
      </c>
      <c r="E195" s="355">
        <v>253.49</v>
      </c>
      <c r="F195" s="356"/>
      <c r="G195" s="192">
        <v>0</v>
      </c>
    </row>
    <row r="196" spans="1:7" s="233" customFormat="1">
      <c r="A196" s="259">
        <v>191</v>
      </c>
      <c r="B196" s="318" t="s">
        <v>2625</v>
      </c>
      <c r="C196" s="279" t="s">
        <v>2626</v>
      </c>
      <c r="D196" s="354" t="s">
        <v>2792</v>
      </c>
      <c r="E196" s="355">
        <v>448</v>
      </c>
      <c r="F196" s="356"/>
      <c r="G196" s="192">
        <v>0</v>
      </c>
    </row>
    <row r="197" spans="1:7" s="233" customFormat="1">
      <c r="A197" s="259">
        <v>192</v>
      </c>
      <c r="B197" s="318" t="s">
        <v>2625</v>
      </c>
      <c r="C197" s="279" t="s">
        <v>2626</v>
      </c>
      <c r="D197" s="354" t="s">
        <v>2793</v>
      </c>
      <c r="E197" s="355">
        <v>100</v>
      </c>
      <c r="F197" s="356"/>
      <c r="G197" s="192">
        <v>0</v>
      </c>
    </row>
    <row r="198" spans="1:7" s="233" customFormat="1">
      <c r="A198" s="259">
        <v>193</v>
      </c>
      <c r="B198" s="318" t="s">
        <v>2625</v>
      </c>
      <c r="C198" s="279" t="s">
        <v>2626</v>
      </c>
      <c r="D198" s="354" t="s">
        <v>2794</v>
      </c>
      <c r="E198" s="355">
        <v>12399.42</v>
      </c>
      <c r="F198" s="356"/>
      <c r="G198" s="192">
        <v>0</v>
      </c>
    </row>
    <row r="199" spans="1:7" s="233" customFormat="1">
      <c r="A199" s="259">
        <v>194</v>
      </c>
      <c r="B199" s="318" t="s">
        <v>2625</v>
      </c>
      <c r="C199" s="279" t="s">
        <v>2626</v>
      </c>
      <c r="D199" s="354" t="s">
        <v>2795</v>
      </c>
      <c r="E199" s="355">
        <v>6308.4</v>
      </c>
      <c r="F199" s="356"/>
      <c r="G199" s="192">
        <v>0</v>
      </c>
    </row>
    <row r="200" spans="1:7" s="233" customFormat="1">
      <c r="A200" s="259">
        <v>195</v>
      </c>
      <c r="B200" s="318" t="s">
        <v>2625</v>
      </c>
      <c r="C200" s="279" t="s">
        <v>2626</v>
      </c>
      <c r="D200" s="319" t="s">
        <v>2796</v>
      </c>
      <c r="E200" s="355">
        <v>3974.4</v>
      </c>
      <c r="F200" s="356"/>
      <c r="G200" s="192">
        <v>0</v>
      </c>
    </row>
    <row r="201" spans="1:7" s="233" customFormat="1">
      <c r="A201" s="259">
        <v>196</v>
      </c>
      <c r="B201" s="318" t="s">
        <v>2625</v>
      </c>
      <c r="C201" s="279" t="s">
        <v>2626</v>
      </c>
      <c r="D201" s="354" t="s">
        <v>2797</v>
      </c>
      <c r="E201" s="355">
        <v>730</v>
      </c>
      <c r="F201" s="356"/>
      <c r="G201" s="192">
        <v>0</v>
      </c>
    </row>
    <row r="202" spans="1:7" s="233" customFormat="1">
      <c r="A202" s="259">
        <v>197</v>
      </c>
      <c r="B202" s="318" t="s">
        <v>2625</v>
      </c>
      <c r="C202" s="279" t="s">
        <v>2626</v>
      </c>
      <c r="D202" s="354" t="s">
        <v>2798</v>
      </c>
      <c r="E202" s="355">
        <v>3265.3</v>
      </c>
      <c r="F202" s="356"/>
      <c r="G202" s="192">
        <v>0</v>
      </c>
    </row>
    <row r="203" spans="1:7" s="233" customFormat="1">
      <c r="A203" s="259">
        <v>198</v>
      </c>
      <c r="B203" s="318" t="s">
        <v>2625</v>
      </c>
      <c r="C203" s="279" t="s">
        <v>2626</v>
      </c>
      <c r="D203" s="354" t="s">
        <v>2799</v>
      </c>
      <c r="E203" s="355">
        <v>-0.6</v>
      </c>
      <c r="F203" s="356"/>
      <c r="G203" s="192">
        <v>0</v>
      </c>
    </row>
    <row r="204" spans="1:7" s="233" customFormat="1">
      <c r="A204" s="259">
        <v>199</v>
      </c>
      <c r="B204" s="318" t="s">
        <v>2625</v>
      </c>
      <c r="C204" s="279" t="s">
        <v>2626</v>
      </c>
      <c r="D204" s="354" t="s">
        <v>2800</v>
      </c>
      <c r="E204" s="355">
        <v>479.58</v>
      </c>
      <c r="F204" s="356"/>
      <c r="G204" s="192">
        <v>0</v>
      </c>
    </row>
    <row r="205" spans="1:7" s="233" customFormat="1">
      <c r="A205" s="259">
        <v>200</v>
      </c>
      <c r="B205" s="318" t="s">
        <v>2625</v>
      </c>
      <c r="C205" s="279" t="s">
        <v>2626</v>
      </c>
      <c r="D205" s="354" t="s">
        <v>2801</v>
      </c>
      <c r="E205" s="355">
        <v>99.6</v>
      </c>
      <c r="F205" s="356"/>
      <c r="G205" s="192">
        <v>0</v>
      </c>
    </row>
    <row r="206" spans="1:7" s="233" customFormat="1">
      <c r="A206" s="259">
        <v>201</v>
      </c>
      <c r="B206" s="318" t="s">
        <v>2625</v>
      </c>
      <c r="C206" s="279" t="s">
        <v>2626</v>
      </c>
      <c r="D206" s="354" t="s">
        <v>2802</v>
      </c>
      <c r="E206" s="355">
        <v>1050</v>
      </c>
      <c r="F206" s="356"/>
      <c r="G206" s="192">
        <v>0</v>
      </c>
    </row>
    <row r="207" spans="1:7" s="233" customFormat="1">
      <c r="A207" s="259">
        <v>202</v>
      </c>
      <c r="B207" s="318" t="s">
        <v>2625</v>
      </c>
      <c r="C207" s="279" t="s">
        <v>2626</v>
      </c>
      <c r="D207" s="354" t="s">
        <v>2803</v>
      </c>
      <c r="E207" s="355">
        <v>5600</v>
      </c>
      <c r="F207" s="356"/>
      <c r="G207" s="192">
        <v>0</v>
      </c>
    </row>
    <row r="208" spans="1:7" s="233" customFormat="1">
      <c r="A208" s="259">
        <v>203</v>
      </c>
      <c r="B208" s="318" t="s">
        <v>2625</v>
      </c>
      <c r="C208" s="279" t="s">
        <v>2626</v>
      </c>
      <c r="D208" s="354" t="s">
        <v>2804</v>
      </c>
      <c r="E208" s="355">
        <v>331.6</v>
      </c>
      <c r="F208" s="356"/>
      <c r="G208" s="192">
        <v>0</v>
      </c>
    </row>
    <row r="209" spans="1:7" s="233" customFormat="1">
      <c r="A209" s="259">
        <v>204</v>
      </c>
      <c r="B209" s="318" t="s">
        <v>2625</v>
      </c>
      <c r="C209" s="279" t="s">
        <v>2626</v>
      </c>
      <c r="D209" s="354" t="s">
        <v>2805</v>
      </c>
      <c r="E209" s="355">
        <v>1991.31</v>
      </c>
      <c r="F209" s="356"/>
      <c r="G209" s="192">
        <v>0</v>
      </c>
    </row>
    <row r="210" spans="1:7" s="233" customFormat="1">
      <c r="A210" s="259">
        <v>205</v>
      </c>
      <c r="B210" s="318" t="s">
        <v>2625</v>
      </c>
      <c r="C210" s="279" t="s">
        <v>2626</v>
      </c>
      <c r="D210" s="354" t="s">
        <v>2806</v>
      </c>
      <c r="E210" s="355">
        <v>1736</v>
      </c>
      <c r="F210" s="356"/>
      <c r="G210" s="192">
        <v>0</v>
      </c>
    </row>
    <row r="211" spans="1:7" s="233" customFormat="1">
      <c r="A211" s="259">
        <v>206</v>
      </c>
      <c r="B211" s="318" t="s">
        <v>2625</v>
      </c>
      <c r="C211" s="279" t="s">
        <v>2626</v>
      </c>
      <c r="D211" s="354" t="s">
        <v>2807</v>
      </c>
      <c r="E211" s="355">
        <v>5964</v>
      </c>
      <c r="F211" s="356"/>
      <c r="G211" s="192">
        <v>0</v>
      </c>
    </row>
    <row r="212" spans="1:7" s="233" customFormat="1">
      <c r="A212" s="259">
        <v>207</v>
      </c>
      <c r="B212" s="318" t="s">
        <v>2625</v>
      </c>
      <c r="C212" s="279" t="s">
        <v>2626</v>
      </c>
      <c r="D212" s="354" t="s">
        <v>2808</v>
      </c>
      <c r="E212" s="355">
        <v>990</v>
      </c>
      <c r="F212" s="356"/>
      <c r="G212" s="192">
        <v>0</v>
      </c>
    </row>
    <row r="213" spans="1:7" s="233" customFormat="1">
      <c r="A213" s="259">
        <v>208</v>
      </c>
      <c r="B213" s="318" t="s">
        <v>2625</v>
      </c>
      <c r="C213" s="279" t="s">
        <v>2626</v>
      </c>
      <c r="D213" s="354" t="s">
        <v>2809</v>
      </c>
      <c r="E213" s="355">
        <v>36</v>
      </c>
      <c r="F213" s="356"/>
      <c r="G213" s="192">
        <v>0</v>
      </c>
    </row>
    <row r="214" spans="1:7" s="233" customFormat="1">
      <c r="A214" s="259">
        <v>209</v>
      </c>
      <c r="B214" s="318" t="s">
        <v>2625</v>
      </c>
      <c r="C214" s="279" t="s">
        <v>2626</v>
      </c>
      <c r="D214" s="354" t="s">
        <v>2810</v>
      </c>
      <c r="E214" s="355">
        <v>24001.17</v>
      </c>
      <c r="F214" s="356"/>
      <c r="G214" s="192">
        <v>0</v>
      </c>
    </row>
    <row r="215" spans="1:7" s="233" customFormat="1">
      <c r="A215" s="259">
        <v>210</v>
      </c>
      <c r="B215" s="318" t="s">
        <v>2625</v>
      </c>
      <c r="C215" s="279" t="s">
        <v>2626</v>
      </c>
      <c r="D215" s="354" t="s">
        <v>2811</v>
      </c>
      <c r="E215" s="355">
        <v>19950</v>
      </c>
      <c r="F215" s="356"/>
      <c r="G215" s="192">
        <v>0</v>
      </c>
    </row>
    <row r="216" spans="1:7" s="233" customFormat="1">
      <c r="A216" s="260"/>
      <c r="B216" s="357"/>
      <c r="C216" s="338"/>
      <c r="D216" s="358" t="s">
        <v>231</v>
      </c>
      <c r="E216" s="359">
        <f>SUM(E6:E215)</f>
        <v>24236305.359999999</v>
      </c>
      <c r="F216" s="359">
        <f t="shared" ref="F216:G216" si="0">SUM(F6:F215)</f>
        <v>0</v>
      </c>
      <c r="G216" s="359">
        <f t="shared" si="0"/>
        <v>0</v>
      </c>
    </row>
  </sheetData>
  <customSheetViews>
    <customSheetView guid="{0B6FAD62-43BD-4EC8-9980-3120FC41C2BF}" showGridLines="0" fitToPage="1" hiddenColumns="1">
      <selection activeCell="D163" sqref="D163"/>
      <pageMargins left="0.25" right="0.25" top="0.75" bottom="0.75" header="0.3" footer="0.3"/>
      <pageSetup scale="96" fitToHeight="0" orientation="landscape" r:id="rId1"/>
    </customSheetView>
    <customSheetView guid="{57AB6574-63F2-40B5-BA02-4B403D8BA163}" showPageBreaks="1" showGridLines="0" fitToPage="1" printArea="1" hiddenColumns="1" topLeftCell="A55">
      <selection activeCell="D73" sqref="D73"/>
      <pageMargins left="0.25" right="0.25" top="0.75" bottom="0.75" header="0.3" footer="0.3"/>
      <pageSetup scale="96" fitToHeight="0" orientation="landscape" r:id="rId2"/>
    </customSheetView>
  </customSheetViews>
  <mergeCells count="5">
    <mergeCell ref="A2:D2"/>
    <mergeCell ref="A4:A5"/>
    <mergeCell ref="B4:B5"/>
    <mergeCell ref="D4:D5"/>
    <mergeCell ref="A3:G3"/>
  </mergeCells>
  <pageMargins left="0.25" right="0.25" top="0.75" bottom="0.75" header="0.3" footer="0.3"/>
  <pageSetup scale="96" fitToHeight="0" orientation="landscape" r:id="rId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1"/>
  <sheetViews>
    <sheetView showGridLines="0" topLeftCell="A2" zoomScaleNormal="100" workbookViewId="0">
      <selection activeCell="D13" sqref="D13"/>
    </sheetView>
  </sheetViews>
  <sheetFormatPr defaultColWidth="8.90625" defaultRowHeight="13"/>
  <cols>
    <col min="1" max="1" width="8.90625" style="104"/>
    <col min="2" max="2" width="35.08984375" style="104" customWidth="1"/>
    <col min="3" max="3" width="35.08984375" style="104" hidden="1" customWidth="1"/>
    <col min="4" max="4" width="57.08984375" style="104" customWidth="1"/>
    <col min="5" max="5" width="24.54296875" style="104" customWidth="1"/>
    <col min="6" max="6" width="9.36328125" style="104" hidden="1" customWidth="1"/>
    <col min="7" max="7" width="22.453125" style="104" customWidth="1"/>
    <col min="8" max="16384" width="8.90625" style="104"/>
  </cols>
  <sheetData>
    <row r="1" spans="1:7" hidden="1">
      <c r="A1" s="507" t="s">
        <v>5</v>
      </c>
      <c r="B1" s="507"/>
      <c r="C1" s="507"/>
      <c r="D1" s="507"/>
      <c r="E1" s="507"/>
    </row>
    <row r="2" spans="1:7" ht="15.65" customHeight="1">
      <c r="A2" s="102" t="s">
        <v>3136</v>
      </c>
      <c r="C2" s="102"/>
      <c r="D2" s="103"/>
      <c r="E2" s="103"/>
      <c r="F2" s="103"/>
    </row>
    <row r="3" spans="1:7" ht="15.65" customHeight="1">
      <c r="A3" s="105" t="s">
        <v>2936</v>
      </c>
      <c r="C3" s="105"/>
      <c r="D3" s="103"/>
      <c r="E3" s="103"/>
      <c r="F3" s="103"/>
    </row>
    <row r="4" spans="1:7" ht="29.4" customHeight="1">
      <c r="A4" s="486" t="s">
        <v>3177</v>
      </c>
      <c r="B4" s="487"/>
      <c r="C4" s="487"/>
      <c r="D4" s="487"/>
      <c r="E4" s="487"/>
      <c r="F4" s="487"/>
      <c r="G4" s="488"/>
    </row>
    <row r="5" spans="1:7" ht="57" customHeight="1">
      <c r="A5" s="491" t="s">
        <v>4</v>
      </c>
      <c r="B5" s="491" t="s">
        <v>9</v>
      </c>
      <c r="C5" s="106"/>
      <c r="D5" s="491" t="s">
        <v>1</v>
      </c>
      <c r="E5" s="239" t="s">
        <v>3175</v>
      </c>
      <c r="F5" s="317" t="s">
        <v>7</v>
      </c>
      <c r="G5" s="109" t="s">
        <v>3186</v>
      </c>
    </row>
    <row r="6" spans="1:7" ht="12" customHeight="1">
      <c r="A6" s="492"/>
      <c r="B6" s="492"/>
      <c r="C6" s="108" t="s">
        <v>10</v>
      </c>
      <c r="D6" s="492"/>
      <c r="E6" s="516" t="s">
        <v>3170</v>
      </c>
      <c r="F6" s="317"/>
      <c r="G6" s="516" t="s">
        <v>3170</v>
      </c>
    </row>
    <row r="7" spans="1:7" ht="2.4" customHeight="1">
      <c r="A7" s="493"/>
      <c r="B7" s="493"/>
      <c r="C7" s="110"/>
      <c r="D7" s="493"/>
      <c r="E7" s="517"/>
      <c r="F7" s="111"/>
      <c r="G7" s="517"/>
    </row>
    <row r="8" spans="1:7" s="233" customFormat="1" ht="20.149999999999999" customHeight="1">
      <c r="A8" s="123">
        <v>1</v>
      </c>
      <c r="B8" s="157" t="s">
        <v>238</v>
      </c>
      <c r="C8" s="157"/>
      <c r="D8" s="169" t="s">
        <v>2937</v>
      </c>
      <c r="E8" s="170">
        <v>98641.66</v>
      </c>
      <c r="F8" s="171"/>
      <c r="G8" s="192">
        <v>0</v>
      </c>
    </row>
    <row r="9" spans="1:7" s="233" customFormat="1" ht="20.149999999999999" customHeight="1">
      <c r="A9" s="123">
        <v>2</v>
      </c>
      <c r="B9" s="157" t="s">
        <v>2938</v>
      </c>
      <c r="C9" s="157"/>
      <c r="D9" s="169" t="s">
        <v>2939</v>
      </c>
      <c r="E9" s="170">
        <v>17687.61</v>
      </c>
      <c r="F9" s="171"/>
      <c r="G9" s="192">
        <v>0</v>
      </c>
    </row>
    <row r="10" spans="1:7" s="233" customFormat="1" ht="20.149999999999999" customHeight="1">
      <c r="A10" s="123">
        <v>3</v>
      </c>
      <c r="B10" s="157" t="s">
        <v>2938</v>
      </c>
      <c r="C10" s="157"/>
      <c r="D10" s="169" t="s">
        <v>2940</v>
      </c>
      <c r="E10" s="170">
        <v>136836.84</v>
      </c>
      <c r="F10" s="171"/>
      <c r="G10" s="192">
        <v>0</v>
      </c>
    </row>
    <row r="11" spans="1:7" s="233" customFormat="1" ht="20.149999999999999" customHeight="1">
      <c r="A11" s="123">
        <v>4</v>
      </c>
      <c r="B11" s="157" t="s">
        <v>866</v>
      </c>
      <c r="C11" s="157"/>
      <c r="D11" s="169" t="s">
        <v>2941</v>
      </c>
      <c r="E11" s="170">
        <v>4704</v>
      </c>
      <c r="F11" s="171"/>
      <c r="G11" s="192">
        <v>0</v>
      </c>
    </row>
    <row r="12" spans="1:7" s="233" customFormat="1" ht="20.149999999999999" customHeight="1">
      <c r="A12" s="123">
        <v>5</v>
      </c>
      <c r="B12" s="157" t="s">
        <v>866</v>
      </c>
      <c r="C12" s="157"/>
      <c r="D12" s="169" t="s">
        <v>2942</v>
      </c>
      <c r="E12" s="170">
        <v>9956.7999999999993</v>
      </c>
      <c r="F12" s="171"/>
      <c r="G12" s="192">
        <v>0</v>
      </c>
    </row>
    <row r="13" spans="1:7" s="233" customFormat="1" ht="20.149999999999999" customHeight="1">
      <c r="A13" s="123">
        <v>6</v>
      </c>
      <c r="B13" s="157" t="s">
        <v>226</v>
      </c>
      <c r="C13" s="157"/>
      <c r="D13" s="169" t="s">
        <v>2943</v>
      </c>
      <c r="E13" s="170">
        <f>31674.18+745.18</f>
        <v>32419.360000000001</v>
      </c>
      <c r="F13" s="171"/>
      <c r="G13" s="192">
        <v>0</v>
      </c>
    </row>
    <row r="14" spans="1:7" s="233" customFormat="1" ht="20.149999999999999" customHeight="1">
      <c r="A14" s="123">
        <v>7</v>
      </c>
      <c r="B14" s="157" t="s">
        <v>240</v>
      </c>
      <c r="C14" s="157"/>
      <c r="D14" s="169" t="s">
        <v>2944</v>
      </c>
      <c r="E14" s="170">
        <f>221.73+221.73+221.73+295.64+295.64+546.48+295.64</f>
        <v>2098.5899999999997</v>
      </c>
      <c r="F14" s="171"/>
      <c r="G14" s="192">
        <v>0</v>
      </c>
    </row>
    <row r="15" spans="1:7" s="233" customFormat="1" ht="20.149999999999999" customHeight="1">
      <c r="A15" s="123">
        <v>8</v>
      </c>
      <c r="B15" s="157" t="s">
        <v>2945</v>
      </c>
      <c r="C15" s="157"/>
      <c r="D15" s="169" t="s">
        <v>2946</v>
      </c>
      <c r="E15" s="170">
        <v>8991.26</v>
      </c>
      <c r="F15" s="171"/>
      <c r="G15" s="192">
        <v>0</v>
      </c>
    </row>
    <row r="16" spans="1:7" s="233" customFormat="1" ht="20.149999999999999" customHeight="1">
      <c r="A16" s="123">
        <v>9</v>
      </c>
      <c r="B16" s="157" t="s">
        <v>2947</v>
      </c>
      <c r="C16" s="157"/>
      <c r="D16" s="169" t="s">
        <v>2948</v>
      </c>
      <c r="E16" s="170">
        <v>5100</v>
      </c>
      <c r="F16" s="171"/>
      <c r="G16" s="192">
        <v>0</v>
      </c>
    </row>
    <row r="17" spans="1:7" s="233" customFormat="1" ht="20.149999999999999" customHeight="1">
      <c r="A17" s="123">
        <v>10</v>
      </c>
      <c r="B17" s="157" t="s">
        <v>2949</v>
      </c>
      <c r="C17" s="157"/>
      <c r="D17" s="169" t="s">
        <v>2950</v>
      </c>
      <c r="E17" s="170">
        <v>2500</v>
      </c>
      <c r="F17" s="171"/>
      <c r="G17" s="192">
        <v>0</v>
      </c>
    </row>
    <row r="18" spans="1:7" s="233" customFormat="1" ht="20.149999999999999" customHeight="1">
      <c r="A18" s="123">
        <v>11</v>
      </c>
      <c r="B18" s="157" t="s">
        <v>2951</v>
      </c>
      <c r="C18" s="157"/>
      <c r="D18" s="169" t="s">
        <v>2952</v>
      </c>
      <c r="E18" s="170">
        <v>9957.5</v>
      </c>
      <c r="F18" s="171"/>
      <c r="G18" s="192">
        <v>0</v>
      </c>
    </row>
    <row r="19" spans="1:7" s="233" customFormat="1" ht="20.149999999999999" customHeight="1">
      <c r="A19" s="123">
        <v>12</v>
      </c>
      <c r="B19" s="157" t="s">
        <v>354</v>
      </c>
      <c r="C19" s="157"/>
      <c r="D19" s="169" t="s">
        <v>376</v>
      </c>
      <c r="E19" s="170">
        <v>4406.08</v>
      </c>
      <c r="F19" s="171"/>
      <c r="G19" s="192">
        <v>0</v>
      </c>
    </row>
    <row r="20" spans="1:7" s="233" customFormat="1" ht="20.149999999999999" customHeight="1">
      <c r="A20" s="123">
        <v>13</v>
      </c>
      <c r="B20" s="157" t="s">
        <v>2953</v>
      </c>
      <c r="C20" s="157"/>
      <c r="D20" s="169" t="s">
        <v>2954</v>
      </c>
      <c r="E20" s="170">
        <v>5767.21</v>
      </c>
      <c r="F20" s="171"/>
      <c r="G20" s="192">
        <v>0</v>
      </c>
    </row>
    <row r="21" spans="1:7" s="233" customFormat="1" ht="20.149999999999999" customHeight="1">
      <c r="A21" s="123"/>
      <c r="B21" s="120"/>
      <c r="C21" s="120"/>
      <c r="D21" s="168" t="s">
        <v>3</v>
      </c>
      <c r="E21" s="287">
        <f>SUM(E8:E20)</f>
        <v>339066.91000000003</v>
      </c>
      <c r="F21" s="287">
        <f t="shared" ref="F21:G21" si="0">SUM(F8:F20)</f>
        <v>0</v>
      </c>
      <c r="G21" s="287">
        <f t="shared" si="0"/>
        <v>0</v>
      </c>
    </row>
  </sheetData>
  <customSheetViews>
    <customSheetView guid="{0B6FAD62-43BD-4EC8-9980-3120FC41C2BF}" showGridLines="0" fitToPage="1" hiddenRows="1" hiddenColumns="1" topLeftCell="A2">
      <selection activeCell="D13" sqref="D13"/>
      <pageMargins left="0.7" right="0.7" top="0.75" bottom="0.75" header="0.3" footer="0.3"/>
      <pageSetup scale="82" fitToHeight="0" orientation="landscape" r:id="rId1"/>
    </customSheetView>
    <customSheetView guid="{57AB6574-63F2-40B5-BA02-4B403D8BA163}" showPageBreaks="1" showGridLines="0" fitToPage="1" printArea="1" hiddenRows="1" hiddenColumns="1" topLeftCell="A2">
      <selection activeCell="G5" sqref="G5"/>
      <pageMargins left="0.7" right="0.7" top="0.75" bottom="0.75" header="0.3" footer="0.3"/>
      <pageSetup scale="82" fitToHeight="0" orientation="landscape" r:id="rId2"/>
    </customSheetView>
  </customSheetViews>
  <mergeCells count="7">
    <mergeCell ref="A1:E1"/>
    <mergeCell ref="E6:E7"/>
    <mergeCell ref="G6:G7"/>
    <mergeCell ref="A4:G4"/>
    <mergeCell ref="D5:D7"/>
    <mergeCell ref="B5:B7"/>
    <mergeCell ref="A5:A7"/>
  </mergeCells>
  <pageMargins left="0.7" right="0.7" top="0.75" bottom="0.75" header="0.3" footer="0.3"/>
  <pageSetup scale="82" fitToHeight="0" orientation="landscape" r:id="rId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5"/>
  <sheetViews>
    <sheetView showGridLines="0" topLeftCell="A2" zoomScaleNormal="100" workbookViewId="0">
      <selection activeCell="H27" sqref="H27"/>
    </sheetView>
  </sheetViews>
  <sheetFormatPr defaultColWidth="8.90625" defaultRowHeight="13"/>
  <cols>
    <col min="1" max="1" width="13.90625" style="104" customWidth="1"/>
    <col min="2" max="2" width="35.08984375" style="104" customWidth="1"/>
    <col min="3" max="3" width="35.08984375" style="104" hidden="1" customWidth="1"/>
    <col min="4" max="4" width="57.08984375" style="104" customWidth="1"/>
    <col min="5" max="5" width="24.54296875" style="104" customWidth="1"/>
    <col min="6" max="6" width="13.453125" style="104" hidden="1" customWidth="1"/>
    <col min="7" max="7" width="21.453125" style="104" customWidth="1"/>
    <col min="8" max="16384" width="8.90625" style="104"/>
  </cols>
  <sheetData>
    <row r="1" spans="1:7" hidden="1">
      <c r="B1" s="507" t="s">
        <v>8</v>
      </c>
      <c r="C1" s="507"/>
      <c r="D1" s="507"/>
      <c r="E1" s="507"/>
    </row>
    <row r="2" spans="1:7">
      <c r="A2" s="102" t="s">
        <v>3124</v>
      </c>
      <c r="C2" s="103"/>
      <c r="D2" s="103"/>
      <c r="E2" s="103"/>
    </row>
    <row r="3" spans="1:7">
      <c r="A3" s="105" t="s">
        <v>3125</v>
      </c>
      <c r="C3" s="360"/>
      <c r="D3" s="103"/>
      <c r="E3" s="103"/>
    </row>
    <row r="4" spans="1:7" ht="29.4" customHeight="1">
      <c r="A4" s="486" t="s">
        <v>3177</v>
      </c>
      <c r="B4" s="487"/>
      <c r="C4" s="487"/>
      <c r="D4" s="487"/>
      <c r="E4" s="487"/>
      <c r="F4" s="487"/>
      <c r="G4" s="488"/>
    </row>
    <row r="5" spans="1:7" ht="43.25" customHeight="1">
      <c r="A5" s="491" t="s">
        <v>4</v>
      </c>
      <c r="B5" s="491" t="s">
        <v>9</v>
      </c>
      <c r="C5" s="106"/>
      <c r="D5" s="491" t="s">
        <v>1</v>
      </c>
      <c r="E5" s="239" t="s">
        <v>3175</v>
      </c>
      <c r="F5" s="317" t="s">
        <v>7</v>
      </c>
      <c r="G5" s="109" t="s">
        <v>3186</v>
      </c>
    </row>
    <row r="6" spans="1:7" ht="7.75" customHeight="1">
      <c r="A6" s="492"/>
      <c r="B6" s="492"/>
      <c r="C6" s="108" t="s">
        <v>10</v>
      </c>
      <c r="D6" s="492"/>
      <c r="E6" s="516" t="s">
        <v>3170</v>
      </c>
      <c r="F6" s="317"/>
      <c r="G6" s="516" t="s">
        <v>3170</v>
      </c>
    </row>
    <row r="7" spans="1:7">
      <c r="A7" s="493"/>
      <c r="B7" s="493"/>
      <c r="C7" s="110"/>
      <c r="D7" s="493"/>
      <c r="E7" s="517"/>
      <c r="F7" s="111"/>
      <c r="G7" s="517"/>
    </row>
    <row r="8" spans="1:7" s="366" customFormat="1">
      <c r="A8" s="361">
        <v>1</v>
      </c>
      <c r="B8" s="362" t="s">
        <v>2962</v>
      </c>
      <c r="C8" s="363"/>
      <c r="D8" s="293" t="s">
        <v>2963</v>
      </c>
      <c r="E8" s="364">
        <v>0</v>
      </c>
      <c r="F8" s="365">
        <v>43646</v>
      </c>
      <c r="G8" s="365">
        <v>60000</v>
      </c>
    </row>
    <row r="9" spans="1:7" s="366" customFormat="1">
      <c r="A9" s="367">
        <v>2</v>
      </c>
      <c r="B9" s="368" t="s">
        <v>2964</v>
      </c>
      <c r="C9" s="367">
        <v>100117842</v>
      </c>
      <c r="D9" s="369" t="s">
        <v>2965</v>
      </c>
      <c r="E9" s="364">
        <v>0</v>
      </c>
      <c r="F9" s="188">
        <v>43862</v>
      </c>
      <c r="G9" s="370">
        <v>31263.96</v>
      </c>
    </row>
    <row r="10" spans="1:7" s="233" customFormat="1" ht="20.149999999999999" customHeight="1">
      <c r="A10" s="367">
        <v>3</v>
      </c>
      <c r="B10" s="157" t="s">
        <v>2966</v>
      </c>
      <c r="C10" s="157"/>
      <c r="D10" s="169" t="s">
        <v>2967</v>
      </c>
      <c r="E10" s="364">
        <v>0</v>
      </c>
      <c r="F10" s="188">
        <v>44012</v>
      </c>
      <c r="G10" s="170">
        <v>1071503</v>
      </c>
    </row>
    <row r="11" spans="1:7" s="233" customFormat="1" ht="20.149999999999999" customHeight="1">
      <c r="A11" s="367">
        <v>4</v>
      </c>
      <c r="B11" s="157" t="s">
        <v>2968</v>
      </c>
      <c r="C11" s="120"/>
      <c r="D11" s="169" t="s">
        <v>2969</v>
      </c>
      <c r="E11" s="167">
        <v>9927354.5</v>
      </c>
      <c r="F11" s="188">
        <v>44561</v>
      </c>
      <c r="G11" s="192">
        <v>0</v>
      </c>
    </row>
    <row r="12" spans="1:7" s="233" customFormat="1" ht="20.149999999999999" customHeight="1">
      <c r="A12" s="123"/>
      <c r="B12" s="120"/>
      <c r="C12" s="120"/>
      <c r="D12" s="168" t="s">
        <v>3</v>
      </c>
      <c r="E12" s="171">
        <f>SUM(E8:E11)</f>
        <v>9927354.5</v>
      </c>
      <c r="F12" s="171">
        <f t="shared" ref="F12:G12" si="0">SUM(F8:F11)</f>
        <v>176081</v>
      </c>
      <c r="G12" s="171">
        <f t="shared" si="0"/>
        <v>1162766.96</v>
      </c>
    </row>
    <row r="15" spans="1:7">
      <c r="C15" s="335"/>
    </row>
  </sheetData>
  <customSheetViews>
    <customSheetView guid="{0B6FAD62-43BD-4EC8-9980-3120FC41C2BF}" showGridLines="0" fitToPage="1" hiddenRows="1" hiddenColumns="1" topLeftCell="A2">
      <selection activeCell="H27" sqref="H27"/>
      <pageMargins left="0.7" right="0.7" top="0.75" bottom="0.75" header="0.3" footer="0.3"/>
      <pageSetup scale="80" fitToHeight="0" orientation="landscape" r:id="rId1"/>
    </customSheetView>
    <customSheetView guid="{57AB6574-63F2-40B5-BA02-4B403D8BA163}" showPageBreaks="1" showGridLines="0" fitToPage="1" printArea="1" hiddenRows="1" hiddenColumns="1" topLeftCell="A2">
      <selection activeCell="H27" sqref="H27"/>
      <pageMargins left="0.7" right="0.7" top="0.75" bottom="0.75" header="0.3" footer="0.3"/>
      <pageSetup scale="80" fitToHeight="0" orientation="landscape" r:id="rId2"/>
    </customSheetView>
  </customSheetViews>
  <mergeCells count="7">
    <mergeCell ref="B1:E1"/>
    <mergeCell ref="E6:E7"/>
    <mergeCell ref="G6:G7"/>
    <mergeCell ref="A4:G4"/>
    <mergeCell ref="D5:D7"/>
    <mergeCell ref="B5:B7"/>
    <mergeCell ref="A5:A7"/>
  </mergeCells>
  <pageMargins left="0.7" right="0.7" top="0.75" bottom="0.75" header="0.3" footer="0.3"/>
  <pageSetup scale="80" fitToHeight="0" orientation="landscape" r:id="rId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52"/>
  <sheetViews>
    <sheetView showGridLines="0" topLeftCell="A2" zoomScaleNormal="100" workbookViewId="0">
      <selection activeCell="B35" sqref="B35"/>
    </sheetView>
  </sheetViews>
  <sheetFormatPr defaultColWidth="8.90625" defaultRowHeight="13"/>
  <cols>
    <col min="1" max="1" width="8.90625" style="104"/>
    <col min="2" max="2" width="35.08984375" style="104" customWidth="1"/>
    <col min="3" max="3" width="35.08984375" style="104" hidden="1" customWidth="1"/>
    <col min="4" max="4" width="57.08984375" style="104" customWidth="1"/>
    <col min="5" max="5" width="24.54296875" style="373" customWidth="1"/>
    <col min="6" max="6" width="13" style="104" hidden="1" customWidth="1"/>
    <col min="7" max="7" width="21.81640625" style="104" customWidth="1"/>
    <col min="8" max="16384" width="8.90625" style="104"/>
  </cols>
  <sheetData>
    <row r="1" spans="1:7" hidden="1">
      <c r="B1" s="507" t="s">
        <v>8</v>
      </c>
      <c r="C1" s="507"/>
      <c r="D1" s="507"/>
      <c r="E1" s="507"/>
    </row>
    <row r="2" spans="1:7">
      <c r="A2" s="102" t="s">
        <v>3126</v>
      </c>
      <c r="C2" s="103"/>
      <c r="D2" s="103"/>
      <c r="E2" s="371"/>
    </row>
    <row r="3" spans="1:7">
      <c r="A3" s="105" t="s">
        <v>3127</v>
      </c>
      <c r="C3" s="103"/>
      <c r="D3" s="103"/>
      <c r="E3" s="371"/>
    </row>
    <row r="4" spans="1:7" ht="29.4" customHeight="1">
      <c r="A4" s="486" t="s">
        <v>3177</v>
      </c>
      <c r="B4" s="487"/>
      <c r="C4" s="487"/>
      <c r="D4" s="487"/>
      <c r="E4" s="487"/>
      <c r="F4" s="487"/>
      <c r="G4" s="488"/>
    </row>
    <row r="5" spans="1:7" ht="46.75" customHeight="1">
      <c r="A5" s="491" t="s">
        <v>4</v>
      </c>
      <c r="B5" s="491" t="s">
        <v>9</v>
      </c>
      <c r="C5" s="106"/>
      <c r="D5" s="491" t="s">
        <v>1</v>
      </c>
      <c r="E5" s="239" t="s">
        <v>3175</v>
      </c>
      <c r="F5" s="317" t="s">
        <v>7</v>
      </c>
      <c r="G5" s="109" t="s">
        <v>3186</v>
      </c>
    </row>
    <row r="6" spans="1:7" ht="11.4" customHeight="1">
      <c r="A6" s="492"/>
      <c r="B6" s="492"/>
      <c r="C6" s="108" t="s">
        <v>10</v>
      </c>
      <c r="D6" s="492"/>
      <c r="E6" s="516" t="s">
        <v>3170</v>
      </c>
      <c r="F6" s="317"/>
      <c r="G6" s="516" t="s">
        <v>3170</v>
      </c>
    </row>
    <row r="7" spans="1:7" ht="9.65" customHeight="1">
      <c r="A7" s="493"/>
      <c r="B7" s="493"/>
      <c r="C7" s="110"/>
      <c r="D7" s="493"/>
      <c r="E7" s="517"/>
      <c r="F7" s="111"/>
      <c r="G7" s="517"/>
    </row>
    <row r="8" spans="1:7" s="233" customFormat="1">
      <c r="A8" s="123">
        <v>1</v>
      </c>
      <c r="B8" s="157" t="s">
        <v>2970</v>
      </c>
      <c r="C8" s="157"/>
      <c r="D8" s="169" t="s">
        <v>2971</v>
      </c>
      <c r="E8" s="170">
        <v>694164.8</v>
      </c>
      <c r="F8" s="171"/>
      <c r="G8" s="192">
        <v>0</v>
      </c>
    </row>
    <row r="9" spans="1:7" s="233" customFormat="1">
      <c r="A9" s="123">
        <v>2</v>
      </c>
      <c r="B9" s="120" t="s">
        <v>2972</v>
      </c>
      <c r="C9" s="120"/>
      <c r="D9" s="121" t="s">
        <v>2971</v>
      </c>
      <c r="E9" s="167">
        <v>177923.20000000001</v>
      </c>
      <c r="F9" s="195"/>
      <c r="G9" s="192">
        <v>0</v>
      </c>
    </row>
    <row r="10" spans="1:7" s="233" customFormat="1">
      <c r="A10" s="123">
        <v>3</v>
      </c>
      <c r="B10" s="120" t="s">
        <v>2973</v>
      </c>
      <c r="C10" s="120"/>
      <c r="D10" s="121" t="s">
        <v>2974</v>
      </c>
      <c r="E10" s="167">
        <v>83016.639999999999</v>
      </c>
      <c r="F10" s="167"/>
      <c r="G10" s="192">
        <v>0</v>
      </c>
    </row>
    <row r="11" spans="1:7" s="233" customFormat="1">
      <c r="A11" s="123">
        <v>4</v>
      </c>
      <c r="B11" s="120" t="s">
        <v>2975</v>
      </c>
      <c r="C11" s="120"/>
      <c r="D11" s="121" t="s">
        <v>2976</v>
      </c>
      <c r="E11" s="167">
        <v>133800.29</v>
      </c>
      <c r="F11" s="167"/>
      <c r="G11" s="192">
        <v>0</v>
      </c>
    </row>
    <row r="12" spans="1:7" s="233" customFormat="1">
      <c r="A12" s="123">
        <v>5</v>
      </c>
      <c r="B12" s="120" t="s">
        <v>2977</v>
      </c>
      <c r="C12" s="120"/>
      <c r="D12" s="121" t="s">
        <v>2978</v>
      </c>
      <c r="E12" s="167">
        <v>112275.8</v>
      </c>
      <c r="F12" s="167"/>
      <c r="G12" s="192">
        <v>0</v>
      </c>
    </row>
    <row r="13" spans="1:7" s="233" customFormat="1">
      <c r="A13" s="123">
        <v>6</v>
      </c>
      <c r="B13" s="120" t="s">
        <v>2979</v>
      </c>
      <c r="C13" s="120"/>
      <c r="D13" s="121" t="s">
        <v>2980</v>
      </c>
      <c r="E13" s="167">
        <v>188201.37</v>
      </c>
      <c r="F13" s="167"/>
      <c r="G13" s="192">
        <v>0</v>
      </c>
    </row>
    <row r="14" spans="1:7" s="233" customFormat="1">
      <c r="A14" s="123">
        <v>7</v>
      </c>
      <c r="B14" s="120" t="s">
        <v>2981</v>
      </c>
      <c r="C14" s="120"/>
      <c r="D14" s="269" t="s">
        <v>2982</v>
      </c>
      <c r="E14" s="167">
        <v>159656.79999999999</v>
      </c>
      <c r="F14" s="167"/>
      <c r="G14" s="192">
        <v>0</v>
      </c>
    </row>
    <row r="15" spans="1:7" s="233" customFormat="1">
      <c r="A15" s="123">
        <v>8</v>
      </c>
      <c r="B15" s="169" t="s">
        <v>2983</v>
      </c>
      <c r="C15" s="123"/>
      <c r="D15" s="123" t="s">
        <v>2984</v>
      </c>
      <c r="E15" s="188">
        <v>71656.800000000003</v>
      </c>
      <c r="F15" s="192"/>
      <c r="G15" s="192">
        <v>0</v>
      </c>
    </row>
    <row r="16" spans="1:7" s="233" customFormat="1">
      <c r="A16" s="123">
        <v>9</v>
      </c>
      <c r="B16" s="169" t="s">
        <v>2985</v>
      </c>
      <c r="C16" s="123"/>
      <c r="D16" s="123" t="s">
        <v>2986</v>
      </c>
      <c r="E16" s="192">
        <v>516118.2</v>
      </c>
      <c r="F16" s="192"/>
      <c r="G16" s="192">
        <v>0</v>
      </c>
    </row>
    <row r="17" spans="1:7" s="233" customFormat="1">
      <c r="A17" s="123">
        <v>10</v>
      </c>
      <c r="B17" s="169" t="s">
        <v>2987</v>
      </c>
      <c r="C17" s="372"/>
      <c r="D17" s="123" t="s">
        <v>2988</v>
      </c>
      <c r="E17" s="192">
        <v>164771.51999999999</v>
      </c>
      <c r="F17" s="192"/>
      <c r="G17" s="192">
        <v>0</v>
      </c>
    </row>
    <row r="18" spans="1:7" s="233" customFormat="1">
      <c r="A18" s="123">
        <v>11</v>
      </c>
      <c r="B18" s="169" t="s">
        <v>2989</v>
      </c>
      <c r="C18" s="123"/>
      <c r="D18" s="123" t="s">
        <v>2990</v>
      </c>
      <c r="E18" s="192">
        <v>509357.29</v>
      </c>
      <c r="F18" s="192"/>
      <c r="G18" s="192">
        <v>0</v>
      </c>
    </row>
    <row r="19" spans="1:7" s="233" customFormat="1">
      <c r="A19" s="123">
        <v>12</v>
      </c>
      <c r="B19" s="169" t="s">
        <v>2991</v>
      </c>
      <c r="C19" s="123"/>
      <c r="D19" s="123" t="s">
        <v>2992</v>
      </c>
      <c r="E19" s="192">
        <v>167901.24</v>
      </c>
      <c r="F19" s="192"/>
      <c r="G19" s="192">
        <v>0</v>
      </c>
    </row>
    <row r="20" spans="1:7" s="233" customFormat="1">
      <c r="A20" s="123">
        <v>13</v>
      </c>
      <c r="B20" s="169" t="s">
        <v>2993</v>
      </c>
      <c r="C20" s="123"/>
      <c r="D20" s="123" t="s">
        <v>2990</v>
      </c>
      <c r="E20" s="192">
        <v>158276.66</v>
      </c>
      <c r="F20" s="192"/>
      <c r="G20" s="192">
        <v>0</v>
      </c>
    </row>
    <row r="21" spans="1:7" s="233" customFormat="1">
      <c r="A21" s="123">
        <v>14</v>
      </c>
      <c r="B21" s="169" t="s">
        <v>2994</v>
      </c>
      <c r="C21" s="123"/>
      <c r="D21" s="123" t="s">
        <v>2995</v>
      </c>
      <c r="E21" s="192">
        <v>94216.21</v>
      </c>
      <c r="F21" s="192"/>
      <c r="G21" s="192">
        <v>0</v>
      </c>
    </row>
    <row r="22" spans="1:7" s="233" customFormat="1">
      <c r="A22" s="123">
        <v>15</v>
      </c>
      <c r="B22" s="169" t="s">
        <v>1663</v>
      </c>
      <c r="C22" s="123"/>
      <c r="D22" s="123" t="s">
        <v>2990</v>
      </c>
      <c r="E22" s="192">
        <v>127685.06</v>
      </c>
      <c r="F22" s="192"/>
      <c r="G22" s="192">
        <v>0</v>
      </c>
    </row>
    <row r="23" spans="1:7" s="233" customFormat="1">
      <c r="A23" s="123">
        <v>16</v>
      </c>
      <c r="B23" s="169" t="s">
        <v>3185</v>
      </c>
      <c r="C23" s="123"/>
      <c r="D23" s="123" t="s">
        <v>3232</v>
      </c>
      <c r="E23" s="192">
        <v>0</v>
      </c>
      <c r="F23" s="192"/>
      <c r="G23" s="192">
        <v>6000000</v>
      </c>
    </row>
    <row r="24" spans="1:7" s="233" customFormat="1">
      <c r="A24" s="123">
        <v>17</v>
      </c>
      <c r="B24" s="169" t="s">
        <v>3185</v>
      </c>
      <c r="C24" s="123"/>
      <c r="D24" s="123" t="s">
        <v>3233</v>
      </c>
      <c r="E24" s="192">
        <v>0</v>
      </c>
      <c r="F24" s="192"/>
      <c r="G24" s="192">
        <v>6000000</v>
      </c>
    </row>
    <row r="25" spans="1:7" s="233" customFormat="1">
      <c r="A25" s="123">
        <v>18</v>
      </c>
      <c r="B25" s="169" t="s">
        <v>3230</v>
      </c>
      <c r="C25" s="123"/>
      <c r="D25" s="123" t="s">
        <v>3234</v>
      </c>
      <c r="E25" s="192">
        <v>0</v>
      </c>
      <c r="F25" s="192"/>
      <c r="G25" s="192">
        <v>5000000</v>
      </c>
    </row>
    <row r="26" spans="1:7" s="233" customFormat="1">
      <c r="A26" s="123">
        <v>19</v>
      </c>
      <c r="B26" s="169" t="s">
        <v>3231</v>
      </c>
      <c r="C26" s="123"/>
      <c r="D26" s="123" t="s">
        <v>3235</v>
      </c>
      <c r="E26" s="192">
        <v>0</v>
      </c>
      <c r="F26" s="192"/>
      <c r="G26" s="192">
        <v>3057107</v>
      </c>
    </row>
    <row r="27" spans="1:7" s="233" customFormat="1">
      <c r="A27" s="123">
        <v>20</v>
      </c>
      <c r="B27" s="169" t="s">
        <v>3231</v>
      </c>
      <c r="C27" s="123"/>
      <c r="D27" s="123" t="s">
        <v>3236</v>
      </c>
      <c r="E27" s="192">
        <v>0</v>
      </c>
      <c r="F27" s="192"/>
      <c r="G27" s="192">
        <v>2367000</v>
      </c>
    </row>
    <row r="28" spans="1:7" s="233" customFormat="1">
      <c r="A28" s="123">
        <v>21</v>
      </c>
      <c r="B28" s="169" t="s">
        <v>3231</v>
      </c>
      <c r="C28" s="123"/>
      <c r="D28" s="123" t="s">
        <v>3237</v>
      </c>
      <c r="E28" s="192">
        <v>0</v>
      </c>
      <c r="F28" s="192"/>
      <c r="G28" s="192">
        <v>2510281</v>
      </c>
    </row>
    <row r="29" spans="1:7" s="233" customFormat="1">
      <c r="A29" s="123">
        <v>22</v>
      </c>
      <c r="B29" s="169" t="s">
        <v>3231</v>
      </c>
      <c r="C29" s="123"/>
      <c r="D29" s="157" t="s">
        <v>3238</v>
      </c>
      <c r="E29" s="192">
        <v>0</v>
      </c>
      <c r="F29" s="192"/>
      <c r="G29" s="192">
        <v>676400</v>
      </c>
    </row>
    <row r="30" spans="1:7" s="233" customFormat="1" ht="26">
      <c r="A30" s="123">
        <v>23</v>
      </c>
      <c r="B30" s="169" t="s">
        <v>3231</v>
      </c>
      <c r="C30" s="123"/>
      <c r="D30" s="157" t="s">
        <v>3239</v>
      </c>
      <c r="E30" s="192">
        <v>0</v>
      </c>
      <c r="F30" s="192"/>
      <c r="G30" s="192">
        <v>338000</v>
      </c>
    </row>
    <row r="31" spans="1:7" s="233" customFormat="1" ht="26">
      <c r="A31" s="123">
        <v>24</v>
      </c>
      <c r="B31" s="169" t="s">
        <v>3231</v>
      </c>
      <c r="C31" s="123"/>
      <c r="D31" s="157" t="s">
        <v>3240</v>
      </c>
      <c r="E31" s="192">
        <v>0</v>
      </c>
      <c r="F31" s="192"/>
      <c r="G31" s="192">
        <v>1300000</v>
      </c>
    </row>
    <row r="32" spans="1:7" s="233" customFormat="1">
      <c r="A32" s="123">
        <v>25</v>
      </c>
      <c r="B32" s="169" t="s">
        <v>3281</v>
      </c>
      <c r="C32" s="123"/>
      <c r="D32" s="123" t="s">
        <v>3241</v>
      </c>
      <c r="E32" s="192">
        <v>0</v>
      </c>
      <c r="F32" s="192"/>
      <c r="G32" s="192">
        <v>25600000</v>
      </c>
    </row>
    <row r="33" spans="1:7" s="233" customFormat="1">
      <c r="A33" s="123">
        <v>26</v>
      </c>
      <c r="B33" s="169" t="s">
        <v>3282</v>
      </c>
      <c r="C33" s="123"/>
      <c r="D33" s="123" t="s">
        <v>3242</v>
      </c>
      <c r="E33" s="192">
        <v>0</v>
      </c>
      <c r="F33" s="192"/>
      <c r="G33" s="192">
        <v>3000000</v>
      </c>
    </row>
    <row r="34" spans="1:7" s="233" customFormat="1" ht="26">
      <c r="A34" s="123">
        <v>27</v>
      </c>
      <c r="B34" s="169" t="s">
        <v>3283</v>
      </c>
      <c r="C34" s="123"/>
      <c r="D34" s="157" t="s">
        <v>3243</v>
      </c>
      <c r="E34" s="192">
        <v>0</v>
      </c>
      <c r="F34" s="192"/>
      <c r="G34" s="192">
        <v>200000</v>
      </c>
    </row>
    <row r="35" spans="1:7" s="233" customFormat="1">
      <c r="A35" s="123"/>
      <c r="B35" s="123"/>
      <c r="C35" s="123"/>
      <c r="D35" s="260" t="s">
        <v>2996</v>
      </c>
      <c r="E35" s="261">
        <f>SUM(E8:F34)</f>
        <v>3359021.8800000004</v>
      </c>
      <c r="F35" s="261">
        <f t="shared" ref="F35" si="0">SUM(F8:F22)</f>
        <v>0</v>
      </c>
      <c r="G35" s="261">
        <f>SUM(G8:G34)</f>
        <v>56048788</v>
      </c>
    </row>
    <row r="52" ht="13.75" customHeight="1"/>
  </sheetData>
  <customSheetViews>
    <customSheetView guid="{0B6FAD62-43BD-4EC8-9980-3120FC41C2BF}" showGridLines="0" fitToPage="1" hiddenRows="1" hiddenColumns="1" topLeftCell="A2">
      <selection activeCell="B35" sqref="B35"/>
      <pageMargins left="0.7" right="0.7" top="0.75" bottom="0.75" header="0.3" footer="0.3"/>
      <pageSetup scale="82" fitToHeight="0" orientation="landscape" r:id="rId1"/>
    </customSheetView>
    <customSheetView guid="{57AB6574-63F2-40B5-BA02-4B403D8BA163}" showPageBreaks="1" showGridLines="0" fitToPage="1" printArea="1" hiddenRows="1" hiddenColumns="1" topLeftCell="A14">
      <selection activeCell="L14" sqref="L14"/>
      <pageMargins left="0.7" right="0.7" top="0.75" bottom="0.75" header="0.3" footer="0.3"/>
      <pageSetup scale="82" fitToHeight="0" orientation="landscape" r:id="rId2"/>
    </customSheetView>
  </customSheetViews>
  <mergeCells count="7">
    <mergeCell ref="B1:E1"/>
    <mergeCell ref="E6:E7"/>
    <mergeCell ref="G6:G7"/>
    <mergeCell ref="A4:G4"/>
    <mergeCell ref="A5:A7"/>
    <mergeCell ref="B5:B7"/>
    <mergeCell ref="D5:D7"/>
  </mergeCells>
  <pageMargins left="0.7" right="0.7" top="0.75" bottom="0.75" header="0.3" footer="0.3"/>
  <pageSetup scale="82" fitToHeight="0" orientation="landscape" r:id="rId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51"/>
  <sheetViews>
    <sheetView showGridLines="0" zoomScaleNormal="100" workbookViewId="0">
      <selection activeCell="D9" sqref="D9"/>
    </sheetView>
  </sheetViews>
  <sheetFormatPr defaultColWidth="8.90625" defaultRowHeight="13"/>
  <cols>
    <col min="1" max="1" width="8.90625" style="104"/>
    <col min="2" max="2" width="35.08984375" style="104" customWidth="1"/>
    <col min="3" max="3" width="35.08984375" style="104" hidden="1" customWidth="1"/>
    <col min="4" max="4" width="57.08984375" style="104" customWidth="1"/>
    <col min="5" max="5" width="24.54296875" style="104" customWidth="1"/>
    <col min="6" max="6" width="12.36328125" style="104" hidden="1" customWidth="1"/>
    <col min="7" max="7" width="23.08984375" style="104" customWidth="1"/>
    <col min="8" max="16384" width="8.90625" style="104"/>
  </cols>
  <sheetData>
    <row r="1" spans="1:7">
      <c r="A1" s="102" t="s">
        <v>3123</v>
      </c>
      <c r="C1" s="103"/>
      <c r="D1" s="103"/>
      <c r="E1" s="103"/>
    </row>
    <row r="2" spans="1:7">
      <c r="A2" s="105" t="s">
        <v>3128</v>
      </c>
      <c r="C2" s="103"/>
      <c r="D2" s="103"/>
      <c r="E2" s="103"/>
    </row>
    <row r="3" spans="1:7" ht="29.4" customHeight="1">
      <c r="A3" s="486" t="s">
        <v>3177</v>
      </c>
      <c r="B3" s="487"/>
      <c r="C3" s="487"/>
      <c r="D3" s="487"/>
      <c r="E3" s="487"/>
      <c r="F3" s="487"/>
      <c r="G3" s="488"/>
    </row>
    <row r="4" spans="1:7" ht="40.25" customHeight="1">
      <c r="A4" s="491" t="s">
        <v>4</v>
      </c>
      <c r="B4" s="491" t="s">
        <v>9</v>
      </c>
      <c r="C4" s="106"/>
      <c r="D4" s="491" t="s">
        <v>1</v>
      </c>
      <c r="E4" s="239" t="s">
        <v>3175</v>
      </c>
      <c r="F4" s="317" t="s">
        <v>7</v>
      </c>
      <c r="G4" s="109" t="s">
        <v>3186</v>
      </c>
    </row>
    <row r="5" spans="1:7" ht="13.75" customHeight="1">
      <c r="A5" s="492"/>
      <c r="B5" s="492"/>
      <c r="C5" s="108" t="s">
        <v>10</v>
      </c>
      <c r="D5" s="492"/>
      <c r="E5" s="516" t="s">
        <v>3170</v>
      </c>
      <c r="F5" s="317"/>
      <c r="G5" s="516" t="s">
        <v>3170</v>
      </c>
    </row>
    <row r="6" spans="1:7">
      <c r="A6" s="493"/>
      <c r="B6" s="493"/>
      <c r="C6" s="110"/>
      <c r="D6" s="493"/>
      <c r="E6" s="517"/>
      <c r="F6" s="111"/>
      <c r="G6" s="517"/>
    </row>
    <row r="7" spans="1:7" s="233" customFormat="1" ht="20.149999999999999" customHeight="1">
      <c r="A7" s="123">
        <v>1</v>
      </c>
      <c r="B7" s="374" t="s">
        <v>2997</v>
      </c>
      <c r="C7" s="157" t="s">
        <v>233</v>
      </c>
      <c r="D7" s="169" t="s">
        <v>2998</v>
      </c>
      <c r="E7" s="192">
        <v>0</v>
      </c>
      <c r="F7" s="171" t="s">
        <v>219</v>
      </c>
      <c r="G7" s="356">
        <v>21698.75</v>
      </c>
    </row>
    <row r="8" spans="1:7" s="233" customFormat="1" ht="20.149999999999999" customHeight="1">
      <c r="A8" s="123">
        <v>2</v>
      </c>
      <c r="B8" s="120" t="s">
        <v>2999</v>
      </c>
      <c r="C8" s="157" t="s">
        <v>233</v>
      </c>
      <c r="D8" s="121" t="s">
        <v>3000</v>
      </c>
      <c r="E8" s="192">
        <v>0</v>
      </c>
      <c r="F8" s="171" t="s">
        <v>219</v>
      </c>
      <c r="G8" s="306">
        <v>4054.4</v>
      </c>
    </row>
    <row r="9" spans="1:7" s="233" customFormat="1" ht="20.149999999999999" customHeight="1">
      <c r="A9" s="123">
        <v>3</v>
      </c>
      <c r="B9" s="120" t="s">
        <v>3001</v>
      </c>
      <c r="C9" s="157" t="s">
        <v>233</v>
      </c>
      <c r="D9" s="121" t="s">
        <v>3002</v>
      </c>
      <c r="E9" s="192">
        <v>0</v>
      </c>
      <c r="F9" s="171" t="s">
        <v>219</v>
      </c>
      <c r="G9" s="306">
        <v>6000</v>
      </c>
    </row>
    <row r="10" spans="1:7" s="233" customFormat="1" ht="20.149999999999999" customHeight="1">
      <c r="A10" s="123">
        <v>4</v>
      </c>
      <c r="B10" s="375" t="s">
        <v>1040</v>
      </c>
      <c r="C10" s="157" t="s">
        <v>233</v>
      </c>
      <c r="D10" s="121" t="s">
        <v>3003</v>
      </c>
      <c r="E10" s="192">
        <v>0</v>
      </c>
      <c r="F10" s="171" t="s">
        <v>219</v>
      </c>
      <c r="G10" s="306">
        <v>4608.05</v>
      </c>
    </row>
    <row r="11" spans="1:7" s="233" customFormat="1" ht="20.149999999999999" customHeight="1">
      <c r="A11" s="123">
        <v>5</v>
      </c>
      <c r="B11" s="120" t="s">
        <v>238</v>
      </c>
      <c r="C11" s="157" t="s">
        <v>233</v>
      </c>
      <c r="D11" s="121" t="s">
        <v>3004</v>
      </c>
      <c r="E11" s="192">
        <v>0</v>
      </c>
      <c r="F11" s="171" t="s">
        <v>219</v>
      </c>
      <c r="G11" s="306">
        <v>63525.78</v>
      </c>
    </row>
    <row r="12" spans="1:7" s="233" customFormat="1" ht="20.149999999999999" customHeight="1">
      <c r="A12" s="123">
        <v>6</v>
      </c>
      <c r="B12" s="120" t="s">
        <v>3005</v>
      </c>
      <c r="C12" s="157" t="s">
        <v>233</v>
      </c>
      <c r="D12" s="121" t="s">
        <v>2579</v>
      </c>
      <c r="E12" s="192">
        <v>0</v>
      </c>
      <c r="F12" s="171" t="s">
        <v>219</v>
      </c>
      <c r="G12" s="306">
        <v>233670.5</v>
      </c>
    </row>
    <row r="13" spans="1:7" s="233" customFormat="1" ht="20.149999999999999" customHeight="1">
      <c r="A13" s="123">
        <v>7</v>
      </c>
      <c r="B13" s="120" t="s">
        <v>3006</v>
      </c>
      <c r="C13" s="157" t="s">
        <v>233</v>
      </c>
      <c r="D13" s="121" t="s">
        <v>3007</v>
      </c>
      <c r="E13" s="192">
        <v>0</v>
      </c>
      <c r="F13" s="171" t="s">
        <v>219</v>
      </c>
      <c r="G13" s="306">
        <v>7800</v>
      </c>
    </row>
    <row r="14" spans="1:7" s="233" customFormat="1">
      <c r="A14" s="123">
        <v>8</v>
      </c>
      <c r="B14" s="120" t="s">
        <v>3008</v>
      </c>
      <c r="C14" s="157" t="s">
        <v>233</v>
      </c>
      <c r="D14" s="121" t="s">
        <v>3009</v>
      </c>
      <c r="E14" s="192">
        <v>0</v>
      </c>
      <c r="F14" s="171" t="s">
        <v>219</v>
      </c>
      <c r="G14" s="306">
        <v>22601.599999999999</v>
      </c>
    </row>
    <row r="15" spans="1:7" s="233" customFormat="1">
      <c r="A15" s="123">
        <v>9</v>
      </c>
      <c r="B15" s="375" t="s">
        <v>240</v>
      </c>
      <c r="C15" s="157" t="s">
        <v>233</v>
      </c>
      <c r="D15" s="121" t="s">
        <v>2944</v>
      </c>
      <c r="E15" s="192">
        <v>0</v>
      </c>
      <c r="F15" s="171" t="s">
        <v>219</v>
      </c>
      <c r="G15" s="306">
        <v>13865</v>
      </c>
    </row>
    <row r="16" spans="1:7" s="233" customFormat="1">
      <c r="A16" s="123">
        <v>10</v>
      </c>
      <c r="B16" s="120" t="s">
        <v>3010</v>
      </c>
      <c r="C16" s="157" t="s">
        <v>233</v>
      </c>
      <c r="D16" s="121" t="s">
        <v>3011</v>
      </c>
      <c r="E16" s="192">
        <v>0</v>
      </c>
      <c r="F16" s="171" t="s">
        <v>219</v>
      </c>
      <c r="G16" s="306">
        <v>5146.1899999999996</v>
      </c>
    </row>
    <row r="17" spans="1:7" s="233" customFormat="1">
      <c r="A17" s="123">
        <v>11</v>
      </c>
      <c r="B17" s="120" t="s">
        <v>3012</v>
      </c>
      <c r="C17" s="157" t="s">
        <v>233</v>
      </c>
      <c r="D17" s="121" t="s">
        <v>3013</v>
      </c>
      <c r="E17" s="192">
        <v>0</v>
      </c>
      <c r="F17" s="171" t="s">
        <v>219</v>
      </c>
      <c r="G17" s="306">
        <v>1884.96</v>
      </c>
    </row>
    <row r="18" spans="1:7" s="233" customFormat="1">
      <c r="A18" s="123">
        <v>12</v>
      </c>
      <c r="B18" s="120" t="s">
        <v>3014</v>
      </c>
      <c r="C18" s="157" t="s">
        <v>233</v>
      </c>
      <c r="D18" s="121" t="s">
        <v>3015</v>
      </c>
      <c r="E18" s="192">
        <v>0</v>
      </c>
      <c r="F18" s="171" t="s">
        <v>219</v>
      </c>
      <c r="G18" s="306">
        <v>10418.57</v>
      </c>
    </row>
    <row r="19" spans="1:7" s="233" customFormat="1">
      <c r="A19" s="123">
        <v>13</v>
      </c>
      <c r="B19" s="120" t="s">
        <v>3016</v>
      </c>
      <c r="C19" s="157" t="s">
        <v>233</v>
      </c>
      <c r="D19" s="121" t="s">
        <v>3017</v>
      </c>
      <c r="E19" s="192">
        <v>0</v>
      </c>
      <c r="F19" s="171" t="s">
        <v>219</v>
      </c>
      <c r="G19" s="306">
        <v>192755</v>
      </c>
    </row>
    <row r="20" spans="1:7" s="233" customFormat="1">
      <c r="A20" s="123">
        <v>14</v>
      </c>
      <c r="B20" s="120" t="s">
        <v>3018</v>
      </c>
      <c r="C20" s="157" t="s">
        <v>233</v>
      </c>
      <c r="D20" s="121" t="s">
        <v>3019</v>
      </c>
      <c r="E20" s="192">
        <v>0</v>
      </c>
      <c r="F20" s="171" t="s">
        <v>219</v>
      </c>
      <c r="G20" s="306">
        <v>164674.34</v>
      </c>
    </row>
    <row r="21" spans="1:7" s="233" customFormat="1">
      <c r="A21" s="123">
        <v>15</v>
      </c>
      <c r="B21" s="120" t="s">
        <v>3020</v>
      </c>
      <c r="C21" s="157" t="s">
        <v>233</v>
      </c>
      <c r="D21" s="121" t="s">
        <v>3021</v>
      </c>
      <c r="E21" s="192">
        <v>0</v>
      </c>
      <c r="F21" s="171" t="s">
        <v>219</v>
      </c>
      <c r="G21" s="306">
        <v>7506</v>
      </c>
    </row>
    <row r="22" spans="1:7" s="233" customFormat="1">
      <c r="A22" s="123">
        <v>16</v>
      </c>
      <c r="B22" s="120" t="s">
        <v>2991</v>
      </c>
      <c r="C22" s="157" t="s">
        <v>233</v>
      </c>
      <c r="D22" s="121" t="s">
        <v>3009</v>
      </c>
      <c r="E22" s="192">
        <v>0</v>
      </c>
      <c r="F22" s="171" t="s">
        <v>219</v>
      </c>
      <c r="G22" s="306">
        <v>733.38</v>
      </c>
    </row>
    <row r="23" spans="1:7" s="233" customFormat="1">
      <c r="A23" s="123">
        <v>17</v>
      </c>
      <c r="B23" s="120" t="s">
        <v>186</v>
      </c>
      <c r="C23" s="157" t="s">
        <v>233</v>
      </c>
      <c r="D23" s="121" t="s">
        <v>160</v>
      </c>
      <c r="E23" s="192">
        <v>0</v>
      </c>
      <c r="F23" s="171" t="s">
        <v>219</v>
      </c>
      <c r="G23" s="306">
        <v>15903</v>
      </c>
    </row>
    <row r="24" spans="1:7" s="233" customFormat="1">
      <c r="A24" s="123">
        <v>18</v>
      </c>
      <c r="B24" s="120" t="s">
        <v>3022</v>
      </c>
      <c r="C24" s="157" t="s">
        <v>233</v>
      </c>
      <c r="D24" s="121" t="s">
        <v>3023</v>
      </c>
      <c r="E24" s="192">
        <v>0</v>
      </c>
      <c r="F24" s="171" t="s">
        <v>219</v>
      </c>
      <c r="G24" s="306">
        <v>21219.52</v>
      </c>
    </row>
    <row r="25" spans="1:7" s="233" customFormat="1">
      <c r="A25" s="123">
        <v>19</v>
      </c>
      <c r="B25" s="120" t="s">
        <v>3024</v>
      </c>
      <c r="C25" s="157" t="s">
        <v>233</v>
      </c>
      <c r="D25" s="121" t="s">
        <v>3025</v>
      </c>
      <c r="E25" s="192">
        <v>0</v>
      </c>
      <c r="F25" s="171" t="s">
        <v>219</v>
      </c>
      <c r="G25" s="306">
        <v>3884.16</v>
      </c>
    </row>
    <row r="26" spans="1:7" s="233" customFormat="1">
      <c r="A26" s="123">
        <v>20</v>
      </c>
      <c r="B26" s="120" t="s">
        <v>3026</v>
      </c>
      <c r="C26" s="157" t="s">
        <v>233</v>
      </c>
      <c r="D26" s="121" t="s">
        <v>3027</v>
      </c>
      <c r="E26" s="192">
        <v>0</v>
      </c>
      <c r="F26" s="171" t="s">
        <v>219</v>
      </c>
      <c r="G26" s="306">
        <v>71884.289999999994</v>
      </c>
    </row>
    <row r="27" spans="1:7" s="233" customFormat="1">
      <c r="A27" s="123">
        <v>21</v>
      </c>
      <c r="B27" s="120" t="s">
        <v>76</v>
      </c>
      <c r="C27" s="157" t="s">
        <v>233</v>
      </c>
      <c r="D27" s="121" t="s">
        <v>3028</v>
      </c>
      <c r="E27" s="192">
        <v>0</v>
      </c>
      <c r="F27" s="171" t="s">
        <v>219</v>
      </c>
      <c r="G27" s="306">
        <v>9439</v>
      </c>
    </row>
    <row r="28" spans="1:7" s="233" customFormat="1">
      <c r="A28" s="123">
        <v>22</v>
      </c>
      <c r="B28" s="120" t="s">
        <v>3029</v>
      </c>
      <c r="C28" s="157" t="s">
        <v>233</v>
      </c>
      <c r="D28" s="121" t="s">
        <v>3030</v>
      </c>
      <c r="E28" s="192">
        <v>0</v>
      </c>
      <c r="F28" s="171" t="s">
        <v>219</v>
      </c>
      <c r="G28" s="306">
        <v>5032.16</v>
      </c>
    </row>
    <row r="29" spans="1:7" s="233" customFormat="1">
      <c r="A29" s="123">
        <v>23</v>
      </c>
      <c r="B29" s="120" t="s">
        <v>3031</v>
      </c>
      <c r="C29" s="157" t="s">
        <v>233</v>
      </c>
      <c r="D29" s="121" t="s">
        <v>3032</v>
      </c>
      <c r="E29" s="192">
        <v>0</v>
      </c>
      <c r="F29" s="171" t="s">
        <v>219</v>
      </c>
      <c r="G29" s="306">
        <v>15194.52</v>
      </c>
    </row>
    <row r="30" spans="1:7" s="233" customFormat="1">
      <c r="A30" s="123">
        <v>24</v>
      </c>
      <c r="B30" s="120" t="s">
        <v>3033</v>
      </c>
      <c r="C30" s="157" t="s">
        <v>233</v>
      </c>
      <c r="D30" s="121" t="s">
        <v>578</v>
      </c>
      <c r="E30" s="192">
        <v>0</v>
      </c>
      <c r="F30" s="171" t="s">
        <v>219</v>
      </c>
      <c r="G30" s="306">
        <v>21808.880000000001</v>
      </c>
    </row>
    <row r="31" spans="1:7" s="233" customFormat="1">
      <c r="A31" s="123">
        <v>25</v>
      </c>
      <c r="B31" s="120" t="s">
        <v>3034</v>
      </c>
      <c r="C31" s="157" t="s">
        <v>233</v>
      </c>
      <c r="D31" s="121" t="s">
        <v>3035</v>
      </c>
      <c r="E31" s="192">
        <v>0</v>
      </c>
      <c r="F31" s="171" t="s">
        <v>219</v>
      </c>
      <c r="G31" s="306">
        <v>29259.599999999999</v>
      </c>
    </row>
    <row r="32" spans="1:7" s="233" customFormat="1">
      <c r="A32" s="123">
        <v>26</v>
      </c>
      <c r="B32" s="120" t="s">
        <v>3036</v>
      </c>
      <c r="C32" s="157" t="s">
        <v>233</v>
      </c>
      <c r="D32" s="121" t="s">
        <v>3037</v>
      </c>
      <c r="E32" s="192">
        <v>0</v>
      </c>
      <c r="F32" s="171" t="s">
        <v>219</v>
      </c>
      <c r="G32" s="306">
        <v>13186.32</v>
      </c>
    </row>
    <row r="33" spans="1:7" s="233" customFormat="1">
      <c r="A33" s="123">
        <v>27</v>
      </c>
      <c r="B33" s="120" t="s">
        <v>3038</v>
      </c>
      <c r="C33" s="157" t="s">
        <v>233</v>
      </c>
      <c r="D33" s="121" t="s">
        <v>3037</v>
      </c>
      <c r="E33" s="192">
        <v>0</v>
      </c>
      <c r="F33" s="171" t="s">
        <v>219</v>
      </c>
      <c r="G33" s="306">
        <v>1057.6300000000001</v>
      </c>
    </row>
    <row r="34" spans="1:7" s="233" customFormat="1">
      <c r="A34" s="123">
        <v>28</v>
      </c>
      <c r="B34" s="120" t="s">
        <v>3039</v>
      </c>
      <c r="C34" s="157" t="s">
        <v>233</v>
      </c>
      <c r="D34" s="121" t="s">
        <v>517</v>
      </c>
      <c r="E34" s="192">
        <v>0</v>
      </c>
      <c r="F34" s="171" t="s">
        <v>219</v>
      </c>
      <c r="G34" s="306">
        <v>3972.8</v>
      </c>
    </row>
    <row r="35" spans="1:7" s="233" customFormat="1">
      <c r="A35" s="123">
        <v>29</v>
      </c>
      <c r="B35" s="120" t="s">
        <v>3040</v>
      </c>
      <c r="C35" s="157" t="s">
        <v>233</v>
      </c>
      <c r="D35" s="121" t="s">
        <v>160</v>
      </c>
      <c r="E35" s="192">
        <v>0</v>
      </c>
      <c r="F35" s="171" t="s">
        <v>219</v>
      </c>
      <c r="G35" s="306">
        <v>2368.39</v>
      </c>
    </row>
    <row r="36" spans="1:7" s="233" customFormat="1">
      <c r="A36" s="123">
        <v>30</v>
      </c>
      <c r="B36" s="120" t="s">
        <v>3041</v>
      </c>
      <c r="C36" s="157" t="s">
        <v>233</v>
      </c>
      <c r="D36" s="121" t="s">
        <v>3042</v>
      </c>
      <c r="E36" s="192">
        <v>0</v>
      </c>
      <c r="F36" s="171" t="s">
        <v>219</v>
      </c>
      <c r="G36" s="306">
        <v>1451.03</v>
      </c>
    </row>
    <row r="37" spans="1:7" s="233" customFormat="1">
      <c r="A37" s="123">
        <v>31</v>
      </c>
      <c r="B37" s="120" t="s">
        <v>3043</v>
      </c>
      <c r="C37" s="157" t="s">
        <v>233</v>
      </c>
      <c r="D37" s="121" t="s">
        <v>160</v>
      </c>
      <c r="E37" s="192">
        <v>0</v>
      </c>
      <c r="F37" s="171" t="s">
        <v>219</v>
      </c>
      <c r="G37" s="306">
        <v>3101.24</v>
      </c>
    </row>
    <row r="38" spans="1:7" s="233" customFormat="1">
      <c r="A38" s="123">
        <v>32</v>
      </c>
      <c r="B38" s="120" t="s">
        <v>3044</v>
      </c>
      <c r="C38" s="157" t="s">
        <v>233</v>
      </c>
      <c r="D38" s="121" t="s">
        <v>3045</v>
      </c>
      <c r="E38" s="192">
        <v>0</v>
      </c>
      <c r="F38" s="171" t="s">
        <v>219</v>
      </c>
      <c r="G38" s="306">
        <v>38221.81</v>
      </c>
    </row>
    <row r="39" spans="1:7" s="233" customFormat="1">
      <c r="A39" s="123">
        <v>33</v>
      </c>
      <c r="B39" s="120" t="s">
        <v>3046</v>
      </c>
      <c r="C39" s="157" t="s">
        <v>233</v>
      </c>
      <c r="D39" s="121" t="s">
        <v>3045</v>
      </c>
      <c r="E39" s="192">
        <v>0</v>
      </c>
      <c r="F39" s="171" t="s">
        <v>219</v>
      </c>
      <c r="G39" s="306">
        <v>11155.67</v>
      </c>
    </row>
    <row r="40" spans="1:7" s="233" customFormat="1">
      <c r="A40" s="123">
        <v>34</v>
      </c>
      <c r="B40" s="120" t="s">
        <v>990</v>
      </c>
      <c r="C40" s="157" t="s">
        <v>233</v>
      </c>
      <c r="D40" s="121" t="s">
        <v>3037</v>
      </c>
      <c r="E40" s="192">
        <v>0</v>
      </c>
      <c r="F40" s="171" t="s">
        <v>219</v>
      </c>
      <c r="G40" s="306">
        <v>951.45</v>
      </c>
    </row>
    <row r="41" spans="1:7" s="233" customFormat="1">
      <c r="A41" s="123">
        <v>35</v>
      </c>
      <c r="B41" s="120" t="s">
        <v>3047</v>
      </c>
      <c r="C41" s="157" t="s">
        <v>233</v>
      </c>
      <c r="D41" s="121" t="s">
        <v>3048</v>
      </c>
      <c r="E41" s="192">
        <v>0</v>
      </c>
      <c r="F41" s="171" t="s">
        <v>219</v>
      </c>
      <c r="G41" s="306">
        <v>5109.92</v>
      </c>
    </row>
    <row r="42" spans="1:7" s="233" customFormat="1">
      <c r="A42" s="123">
        <v>36</v>
      </c>
      <c r="B42" s="120" t="s">
        <v>3049</v>
      </c>
      <c r="C42" s="157" t="s">
        <v>233</v>
      </c>
      <c r="D42" s="121" t="s">
        <v>3050</v>
      </c>
      <c r="E42" s="192">
        <v>0</v>
      </c>
      <c r="F42" s="171" t="s">
        <v>219</v>
      </c>
      <c r="G42" s="306">
        <v>1137.52</v>
      </c>
    </row>
    <row r="43" spans="1:7" s="233" customFormat="1">
      <c r="A43" s="123">
        <v>37</v>
      </c>
      <c r="B43" s="120" t="s">
        <v>3051</v>
      </c>
      <c r="C43" s="157" t="s">
        <v>233</v>
      </c>
      <c r="D43" s="121" t="s">
        <v>2298</v>
      </c>
      <c r="E43" s="192">
        <v>0</v>
      </c>
      <c r="F43" s="171" t="s">
        <v>219</v>
      </c>
      <c r="G43" s="306">
        <v>1151.2</v>
      </c>
    </row>
    <row r="44" spans="1:7" s="233" customFormat="1">
      <c r="A44" s="123">
        <v>38</v>
      </c>
      <c r="B44" s="120" t="s">
        <v>3052</v>
      </c>
      <c r="C44" s="157" t="s">
        <v>233</v>
      </c>
      <c r="D44" s="121" t="s">
        <v>3007</v>
      </c>
      <c r="E44" s="192">
        <v>0</v>
      </c>
      <c r="F44" s="171" t="s">
        <v>219</v>
      </c>
      <c r="G44" s="306">
        <v>1972.36</v>
      </c>
    </row>
    <row r="45" spans="1:7" s="233" customFormat="1" ht="26">
      <c r="A45" s="123">
        <v>39</v>
      </c>
      <c r="B45" s="120" t="s">
        <v>3188</v>
      </c>
      <c r="C45" s="157"/>
      <c r="D45" s="121" t="s">
        <v>3197</v>
      </c>
      <c r="E45" s="192">
        <v>0</v>
      </c>
      <c r="F45" s="171"/>
      <c r="G45" s="306">
        <v>850000</v>
      </c>
    </row>
    <row r="46" spans="1:7" s="233" customFormat="1">
      <c r="A46" s="123">
        <v>40</v>
      </c>
      <c r="B46" s="120" t="s">
        <v>3189</v>
      </c>
      <c r="C46" s="157"/>
      <c r="D46" s="121" t="s">
        <v>3198</v>
      </c>
      <c r="E46" s="192">
        <v>0</v>
      </c>
      <c r="F46" s="171"/>
      <c r="G46" s="306">
        <v>1705000.62</v>
      </c>
    </row>
    <row r="47" spans="1:7" s="233" customFormat="1">
      <c r="A47" s="123">
        <v>41</v>
      </c>
      <c r="B47" s="120" t="s">
        <v>3190</v>
      </c>
      <c r="C47" s="157"/>
      <c r="D47" s="121" t="s">
        <v>3193</v>
      </c>
      <c r="E47" s="192">
        <v>0</v>
      </c>
      <c r="F47" s="171"/>
      <c r="G47" s="306">
        <v>9400000</v>
      </c>
    </row>
    <row r="48" spans="1:7" s="233" customFormat="1" ht="26">
      <c r="A48" s="123">
        <v>42</v>
      </c>
      <c r="B48" s="120" t="s">
        <v>3191</v>
      </c>
      <c r="C48" s="157"/>
      <c r="D48" s="121" t="s">
        <v>3194</v>
      </c>
      <c r="E48" s="192">
        <v>0</v>
      </c>
      <c r="F48" s="171"/>
      <c r="G48" s="306">
        <v>325450</v>
      </c>
    </row>
    <row r="49" spans="1:7" s="233" customFormat="1" ht="26">
      <c r="A49" s="123">
        <v>43</v>
      </c>
      <c r="B49" s="120" t="s">
        <v>3191</v>
      </c>
      <c r="C49" s="157"/>
      <c r="D49" s="121" t="s">
        <v>3195</v>
      </c>
      <c r="E49" s="192">
        <v>0</v>
      </c>
      <c r="F49" s="171"/>
      <c r="G49" s="306">
        <v>93180</v>
      </c>
    </row>
    <row r="50" spans="1:7" s="233" customFormat="1">
      <c r="A50" s="123">
        <v>44</v>
      </c>
      <c r="B50" s="120" t="s">
        <v>3192</v>
      </c>
      <c r="C50" s="157"/>
      <c r="D50" s="121" t="s">
        <v>3196</v>
      </c>
      <c r="E50" s="192">
        <v>0</v>
      </c>
      <c r="F50" s="171"/>
      <c r="G50" s="306">
        <v>3300000</v>
      </c>
    </row>
    <row r="51" spans="1:7" s="233" customFormat="1">
      <c r="A51" s="123"/>
      <c r="B51" s="120"/>
      <c r="C51" s="120"/>
      <c r="D51" s="168" t="s">
        <v>3</v>
      </c>
      <c r="E51" s="376">
        <f>SUM(E7:E50)</f>
        <v>0</v>
      </c>
      <c r="F51" s="376">
        <f t="shared" ref="F51" si="0">SUM(F7:F44)</f>
        <v>0</v>
      </c>
      <c r="G51" s="376">
        <f>SUM(G7:G50)</f>
        <v>16713035.609999999</v>
      </c>
    </row>
  </sheetData>
  <customSheetViews>
    <customSheetView guid="{0B6FAD62-43BD-4EC8-9980-3120FC41C2BF}" showGridLines="0" fitToPage="1" hiddenColumns="1">
      <selection activeCell="D9" sqref="D9"/>
      <pageMargins left="0.7" right="0.7" top="0.75" bottom="0.75" header="0.3" footer="0.3"/>
      <pageSetup scale="82" fitToHeight="0" orientation="landscape" r:id="rId1"/>
    </customSheetView>
    <customSheetView guid="{57AB6574-63F2-40B5-BA02-4B403D8BA163}" showPageBreaks="1" showGridLines="0" fitToPage="1" printArea="1" hiddenColumns="1" topLeftCell="A41">
      <selection activeCell="D57" sqref="D57"/>
      <pageMargins left="0.7" right="0.7" top="0.75" bottom="0.75" header="0.3" footer="0.3"/>
      <pageSetup scale="82" fitToHeight="0" orientation="landscape" r:id="rId2"/>
    </customSheetView>
  </customSheetViews>
  <mergeCells count="6">
    <mergeCell ref="E5:E6"/>
    <mergeCell ref="G5:G6"/>
    <mergeCell ref="A3:G3"/>
    <mergeCell ref="B4:B6"/>
    <mergeCell ref="D4:D6"/>
    <mergeCell ref="A4:A6"/>
  </mergeCells>
  <pageMargins left="0.7" right="0.7" top="0.75" bottom="0.75" header="0.3" footer="0.3"/>
  <pageSetup scale="82" fitToHeight="0" orientation="landscape" r:id="rId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5"/>
  <sheetViews>
    <sheetView showGridLines="0" topLeftCell="A2" zoomScaleNormal="100" workbookViewId="0">
      <selection activeCell="B18" sqref="B18"/>
    </sheetView>
  </sheetViews>
  <sheetFormatPr defaultColWidth="8.90625" defaultRowHeight="13"/>
  <cols>
    <col min="1" max="1" width="8.90625" style="104"/>
    <col min="2" max="2" width="35.08984375" style="104" customWidth="1"/>
    <col min="3" max="3" width="35.08984375" style="104" hidden="1" customWidth="1"/>
    <col min="4" max="4" width="57.08984375" style="104" customWidth="1"/>
    <col min="5" max="5" width="24.54296875" style="104" customWidth="1"/>
    <col min="6" max="6" width="10" style="104" hidden="1" customWidth="1"/>
    <col min="7" max="7" width="21.81640625" style="104" customWidth="1"/>
    <col min="8" max="16384" width="8.90625" style="104"/>
  </cols>
  <sheetData>
    <row r="1" spans="1:7" hidden="1">
      <c r="B1" s="507" t="s">
        <v>8</v>
      </c>
      <c r="C1" s="507"/>
      <c r="D1" s="507"/>
      <c r="E1" s="507"/>
    </row>
    <row r="2" spans="1:7">
      <c r="A2" s="102" t="s">
        <v>3099</v>
      </c>
      <c r="C2" s="103"/>
      <c r="D2" s="103"/>
      <c r="E2" s="103"/>
    </row>
    <row r="3" spans="1:7">
      <c r="A3" s="105" t="s">
        <v>3129</v>
      </c>
      <c r="C3" s="103"/>
      <c r="D3" s="103"/>
      <c r="E3" s="103"/>
    </row>
    <row r="4" spans="1:7" ht="29.4" customHeight="1">
      <c r="A4" s="486" t="s">
        <v>3177</v>
      </c>
      <c r="B4" s="487"/>
      <c r="C4" s="487"/>
      <c r="D4" s="487"/>
      <c r="E4" s="487"/>
      <c r="F4" s="487"/>
      <c r="G4" s="488"/>
    </row>
    <row r="5" spans="1:7" ht="40.25" customHeight="1">
      <c r="A5" s="491" t="s">
        <v>4</v>
      </c>
      <c r="B5" s="491" t="s">
        <v>9</v>
      </c>
      <c r="C5" s="106"/>
      <c r="D5" s="491" t="s">
        <v>1</v>
      </c>
      <c r="E5" s="239" t="s">
        <v>3175</v>
      </c>
      <c r="F5" s="317" t="s">
        <v>7</v>
      </c>
      <c r="G5" s="109" t="s">
        <v>3186</v>
      </c>
    </row>
    <row r="6" spans="1:7">
      <c r="A6" s="492"/>
      <c r="B6" s="492"/>
      <c r="C6" s="108" t="s">
        <v>10</v>
      </c>
      <c r="D6" s="492"/>
      <c r="E6" s="516" t="s">
        <v>3170</v>
      </c>
      <c r="F6" s="317"/>
      <c r="G6" s="516" t="s">
        <v>3170</v>
      </c>
    </row>
    <row r="7" spans="1:7" ht="4.75" customHeight="1">
      <c r="A7" s="111"/>
      <c r="B7" s="142"/>
      <c r="C7" s="110"/>
      <c r="D7" s="111"/>
      <c r="E7" s="517"/>
      <c r="F7" s="111"/>
      <c r="G7" s="517"/>
    </row>
    <row r="8" spans="1:7" s="233" customFormat="1" ht="20.149999999999999" customHeight="1">
      <c r="A8" s="123">
        <v>1</v>
      </c>
      <c r="B8" s="157" t="s">
        <v>3053</v>
      </c>
      <c r="C8" s="157"/>
      <c r="D8" s="169" t="s">
        <v>3054</v>
      </c>
      <c r="E8" s="170">
        <v>21285364.359999999</v>
      </c>
      <c r="F8" s="171">
        <v>44561</v>
      </c>
      <c r="G8" s="192">
        <v>0</v>
      </c>
    </row>
    <row r="9" spans="1:7" s="233" customFormat="1" ht="20.149999999999999" customHeight="1">
      <c r="A9" s="123">
        <v>2</v>
      </c>
      <c r="B9" s="157" t="s">
        <v>3055</v>
      </c>
      <c r="C9" s="157"/>
      <c r="D9" s="169" t="s">
        <v>3056</v>
      </c>
      <c r="E9" s="170">
        <v>1141617.31</v>
      </c>
      <c r="F9" s="171">
        <v>44561</v>
      </c>
      <c r="G9" s="192">
        <v>0</v>
      </c>
    </row>
    <row r="10" spans="1:7" s="233" customFormat="1" ht="20.149999999999999" customHeight="1">
      <c r="A10" s="123">
        <v>3</v>
      </c>
      <c r="B10" s="157" t="s">
        <v>3057</v>
      </c>
      <c r="C10" s="157"/>
      <c r="D10" s="169" t="s">
        <v>3058</v>
      </c>
      <c r="E10" s="170">
        <v>10247669</v>
      </c>
      <c r="F10" s="171">
        <v>44561</v>
      </c>
      <c r="G10" s="192">
        <v>0</v>
      </c>
    </row>
    <row r="11" spans="1:7" s="233" customFormat="1" ht="20.149999999999999" customHeight="1">
      <c r="A11" s="123">
        <v>4</v>
      </c>
      <c r="B11" s="157" t="s">
        <v>3059</v>
      </c>
      <c r="C11" s="157"/>
      <c r="D11" s="169" t="s">
        <v>3060</v>
      </c>
      <c r="E11" s="170">
        <v>7903134.8099999996</v>
      </c>
      <c r="F11" s="171">
        <v>44561</v>
      </c>
      <c r="G11" s="192">
        <v>0</v>
      </c>
    </row>
    <row r="12" spans="1:7" s="233" customFormat="1" ht="20.149999999999999" customHeight="1">
      <c r="A12" s="123"/>
      <c r="B12" s="120"/>
      <c r="C12" s="120"/>
      <c r="D12" s="168" t="s">
        <v>3</v>
      </c>
      <c r="E12" s="171">
        <f>SUM(E8:E11)</f>
        <v>40577785.479999997</v>
      </c>
      <c r="F12" s="171">
        <f t="shared" ref="F12:G12" si="0">SUM(F8:F11)</f>
        <v>178244</v>
      </c>
      <c r="G12" s="171">
        <f t="shared" si="0"/>
        <v>0</v>
      </c>
    </row>
    <row r="15" spans="1:7">
      <c r="C15" s="335"/>
    </row>
  </sheetData>
  <customSheetViews>
    <customSheetView guid="{0B6FAD62-43BD-4EC8-9980-3120FC41C2BF}" showGridLines="0" fitToPage="1" hiddenRows="1" hiddenColumns="1" topLeftCell="A2">
      <selection activeCell="B18" sqref="B18"/>
      <pageMargins left="0.7" right="0.7" top="0.75" bottom="0.75" header="0.3" footer="0.3"/>
      <pageSetup scale="82" fitToHeight="0" orientation="landscape" r:id="rId1"/>
    </customSheetView>
    <customSheetView guid="{57AB6574-63F2-40B5-BA02-4B403D8BA163}" showPageBreaks="1" showGridLines="0" fitToPage="1" printArea="1" hiddenRows="1" hiddenColumns="1" topLeftCell="A2">
      <selection activeCell="L7" sqref="L7"/>
      <pageMargins left="0.7" right="0.7" top="0.75" bottom="0.75" header="0.3" footer="0.3"/>
      <pageSetup scale="82" fitToHeight="0" orientation="landscape" r:id="rId2"/>
    </customSheetView>
  </customSheetViews>
  <mergeCells count="7">
    <mergeCell ref="B1:E1"/>
    <mergeCell ref="E6:E7"/>
    <mergeCell ref="G6:G7"/>
    <mergeCell ref="A4:G4"/>
    <mergeCell ref="D5:D6"/>
    <mergeCell ref="B5:B6"/>
    <mergeCell ref="A5:A6"/>
  </mergeCells>
  <pageMargins left="0.7" right="0.7" top="0.75" bottom="0.75" header="0.3" footer="0.3"/>
  <pageSetup scale="82" fitToHeight="0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G52"/>
  <sheetViews>
    <sheetView showGridLines="0" zoomScaleNormal="100" workbookViewId="0">
      <selection activeCell="D36" sqref="D36"/>
    </sheetView>
  </sheetViews>
  <sheetFormatPr defaultColWidth="8.90625" defaultRowHeight="14.5"/>
  <cols>
    <col min="1" max="1" width="8.90625" style="73"/>
    <col min="2" max="2" width="35.08984375" style="73" customWidth="1"/>
    <col min="3" max="3" width="28.54296875" style="73" hidden="1" customWidth="1"/>
    <col min="4" max="4" width="110.453125" style="73" customWidth="1"/>
    <col min="5" max="5" width="17.90625" style="73" customWidth="1"/>
    <col min="6" max="6" width="19.08984375" style="73" hidden="1" customWidth="1"/>
    <col min="7" max="7" width="22.36328125" style="73" customWidth="1"/>
    <col min="8" max="16384" width="8.90625" style="73"/>
  </cols>
  <sheetData>
    <row r="1" spans="1:7">
      <c r="A1" s="402" t="s">
        <v>3115</v>
      </c>
      <c r="B1" s="402"/>
      <c r="C1" s="403"/>
      <c r="D1" s="403"/>
      <c r="E1" s="403"/>
      <c r="F1" s="385"/>
      <c r="G1" s="385"/>
    </row>
    <row r="2" spans="1:7">
      <c r="A2" s="404" t="s">
        <v>429</v>
      </c>
      <c r="B2" s="404"/>
      <c r="C2" s="403"/>
      <c r="D2" s="403"/>
      <c r="E2" s="403"/>
      <c r="F2" s="385"/>
      <c r="G2" s="385"/>
    </row>
    <row r="3" spans="1:7">
      <c r="A3" s="494" t="s">
        <v>3171</v>
      </c>
      <c r="B3" s="495"/>
      <c r="C3" s="495"/>
      <c r="D3" s="495"/>
      <c r="E3" s="495"/>
      <c r="F3" s="495"/>
      <c r="G3" s="496"/>
    </row>
    <row r="4" spans="1:7">
      <c r="A4" s="138"/>
      <c r="B4" s="138"/>
      <c r="C4" s="106"/>
      <c r="D4" s="138"/>
      <c r="E4" s="489" t="s">
        <v>3175</v>
      </c>
      <c r="F4" s="243"/>
      <c r="G4" s="489" t="s">
        <v>3186</v>
      </c>
    </row>
    <row r="5" spans="1:7" ht="35.4" customHeight="1">
      <c r="A5" s="140" t="s">
        <v>4</v>
      </c>
      <c r="B5" s="140" t="s">
        <v>9</v>
      </c>
      <c r="C5" s="108" t="s">
        <v>10</v>
      </c>
      <c r="D5" s="140" t="s">
        <v>1</v>
      </c>
      <c r="E5" s="490"/>
      <c r="F5" s="109" t="s">
        <v>7</v>
      </c>
      <c r="G5" s="490"/>
    </row>
    <row r="6" spans="1:7" ht="21" customHeight="1">
      <c r="A6" s="326"/>
      <c r="B6" s="326"/>
      <c r="C6" s="155"/>
      <c r="D6" s="326"/>
      <c r="E6" s="142" t="s">
        <v>3170</v>
      </c>
      <c r="F6" s="326"/>
      <c r="G6" s="326" t="s">
        <v>3170</v>
      </c>
    </row>
    <row r="7" spans="1:7" s="380" customFormat="1" ht="18" customHeight="1">
      <c r="A7" s="405">
        <v>1</v>
      </c>
      <c r="B7" s="406" t="s">
        <v>430</v>
      </c>
      <c r="C7" s="406" t="s">
        <v>431</v>
      </c>
      <c r="D7" s="174" t="s">
        <v>432</v>
      </c>
      <c r="E7" s="146">
        <v>4500</v>
      </c>
      <c r="F7" s="175" t="s">
        <v>433</v>
      </c>
      <c r="G7" s="379">
        <v>0</v>
      </c>
    </row>
    <row r="8" spans="1:7" s="380" customFormat="1" ht="18" customHeight="1">
      <c r="A8" s="152">
        <v>2</v>
      </c>
      <c r="B8" s="145" t="s">
        <v>434</v>
      </c>
      <c r="C8" s="145" t="s">
        <v>435</v>
      </c>
      <c r="D8" s="378" t="s">
        <v>436</v>
      </c>
      <c r="E8" s="219">
        <v>495</v>
      </c>
      <c r="F8" s="175" t="s">
        <v>433</v>
      </c>
      <c r="G8" s="379">
        <v>0</v>
      </c>
    </row>
    <row r="9" spans="1:7" s="380" customFormat="1" ht="18" customHeight="1">
      <c r="A9" s="152">
        <v>3</v>
      </c>
      <c r="B9" s="145" t="s">
        <v>437</v>
      </c>
      <c r="C9" s="145" t="s">
        <v>438</v>
      </c>
      <c r="D9" s="378" t="s">
        <v>439</v>
      </c>
      <c r="E9" s="219">
        <v>420.52</v>
      </c>
      <c r="F9" s="219" t="s">
        <v>433</v>
      </c>
      <c r="G9" s="379">
        <v>0</v>
      </c>
    </row>
    <row r="10" spans="1:7" s="380" customFormat="1" ht="18" customHeight="1">
      <c r="A10" s="152">
        <v>4</v>
      </c>
      <c r="B10" s="145" t="s">
        <v>440</v>
      </c>
      <c r="C10" s="145" t="s">
        <v>441</v>
      </c>
      <c r="D10" s="378" t="s">
        <v>442</v>
      </c>
      <c r="E10" s="219">
        <v>11760</v>
      </c>
      <c r="F10" s="146" t="s">
        <v>443</v>
      </c>
      <c r="G10" s="379">
        <v>0</v>
      </c>
    </row>
    <row r="11" spans="1:7" s="380" customFormat="1" ht="18" customHeight="1">
      <c r="A11" s="152">
        <v>5</v>
      </c>
      <c r="B11" s="145" t="s">
        <v>444</v>
      </c>
      <c r="C11" s="145" t="s">
        <v>445</v>
      </c>
      <c r="D11" s="378" t="s">
        <v>446</v>
      </c>
      <c r="E11" s="219">
        <v>1020</v>
      </c>
      <c r="F11" s="175" t="s">
        <v>433</v>
      </c>
      <c r="G11" s="379">
        <v>0</v>
      </c>
    </row>
    <row r="12" spans="1:7" s="380" customFormat="1" ht="18" customHeight="1">
      <c r="A12" s="152">
        <v>6</v>
      </c>
      <c r="B12" s="145" t="s">
        <v>76</v>
      </c>
      <c r="C12" s="145" t="s">
        <v>77</v>
      </c>
      <c r="D12" s="378" t="s">
        <v>447</v>
      </c>
      <c r="E12" s="219">
        <v>5655.44</v>
      </c>
      <c r="F12" s="175" t="s">
        <v>433</v>
      </c>
      <c r="G12" s="379">
        <v>0</v>
      </c>
    </row>
    <row r="13" spans="1:7" s="380" customFormat="1" ht="18" customHeight="1">
      <c r="A13" s="152">
        <v>7</v>
      </c>
      <c r="B13" s="145" t="s">
        <v>448</v>
      </c>
      <c r="C13" s="145" t="s">
        <v>449</v>
      </c>
      <c r="D13" s="378" t="s">
        <v>450</v>
      </c>
      <c r="E13" s="219">
        <v>44800</v>
      </c>
      <c r="F13" s="175" t="s">
        <v>433</v>
      </c>
      <c r="G13" s="379">
        <v>0</v>
      </c>
    </row>
    <row r="14" spans="1:7" s="380" customFormat="1" ht="18" customHeight="1">
      <c r="A14" s="152">
        <v>8</v>
      </c>
      <c r="B14" s="145" t="s">
        <v>451</v>
      </c>
      <c r="C14" s="145" t="s">
        <v>452</v>
      </c>
      <c r="D14" s="378" t="s">
        <v>453</v>
      </c>
      <c r="E14" s="219">
        <v>975</v>
      </c>
      <c r="F14" s="175" t="s">
        <v>433</v>
      </c>
      <c r="G14" s="379">
        <v>0</v>
      </c>
    </row>
    <row r="15" spans="1:7" s="380" customFormat="1" ht="18" customHeight="1">
      <c r="A15" s="152">
        <v>9</v>
      </c>
      <c r="B15" s="145" t="s">
        <v>454</v>
      </c>
      <c r="C15" s="145" t="s">
        <v>455</v>
      </c>
      <c r="D15" s="378" t="s">
        <v>456</v>
      </c>
      <c r="E15" s="219">
        <v>864.5</v>
      </c>
      <c r="F15" s="175" t="s">
        <v>433</v>
      </c>
      <c r="G15" s="379">
        <v>0</v>
      </c>
    </row>
    <row r="16" spans="1:7" s="380" customFormat="1" ht="18" customHeight="1">
      <c r="A16" s="152">
        <v>10</v>
      </c>
      <c r="B16" s="145" t="s">
        <v>457</v>
      </c>
      <c r="C16" s="145" t="s">
        <v>458</v>
      </c>
      <c r="D16" s="378" t="s">
        <v>3169</v>
      </c>
      <c r="E16" s="219">
        <v>12391.68</v>
      </c>
      <c r="F16" s="175" t="s">
        <v>433</v>
      </c>
      <c r="G16" s="379">
        <v>0</v>
      </c>
    </row>
    <row r="17" spans="1:7" s="380" customFormat="1" ht="18" customHeight="1">
      <c r="A17" s="152">
        <v>11</v>
      </c>
      <c r="B17" s="145" t="s">
        <v>459</v>
      </c>
      <c r="C17" s="145" t="s">
        <v>460</v>
      </c>
      <c r="D17" s="378" t="s">
        <v>461</v>
      </c>
      <c r="E17" s="219">
        <v>38550</v>
      </c>
      <c r="F17" s="175" t="s">
        <v>433</v>
      </c>
      <c r="G17" s="379">
        <v>0</v>
      </c>
    </row>
    <row r="18" spans="1:7" s="380" customFormat="1" ht="18" customHeight="1">
      <c r="A18" s="152">
        <v>12</v>
      </c>
      <c r="B18" s="145" t="s">
        <v>462</v>
      </c>
      <c r="C18" s="145" t="s">
        <v>70</v>
      </c>
      <c r="D18" s="378" t="s">
        <v>463</v>
      </c>
      <c r="E18" s="219">
        <v>2023.56</v>
      </c>
      <c r="F18" s="175" t="s">
        <v>433</v>
      </c>
      <c r="G18" s="379">
        <v>0</v>
      </c>
    </row>
    <row r="19" spans="1:7" s="380" customFormat="1" ht="18" customHeight="1">
      <c r="A19" s="152">
        <v>13</v>
      </c>
      <c r="B19" s="145" t="s">
        <v>464</v>
      </c>
      <c r="C19" s="145" t="s">
        <v>465</v>
      </c>
      <c r="D19" s="378" t="s">
        <v>466</v>
      </c>
      <c r="E19" s="219">
        <v>2360.6</v>
      </c>
      <c r="F19" s="175" t="s">
        <v>433</v>
      </c>
      <c r="G19" s="379">
        <v>0</v>
      </c>
    </row>
    <row r="20" spans="1:7" s="380" customFormat="1" ht="18" customHeight="1">
      <c r="A20" s="152">
        <v>14</v>
      </c>
      <c r="B20" s="145" t="s">
        <v>467</v>
      </c>
      <c r="C20" s="145" t="s">
        <v>468</v>
      </c>
      <c r="D20" s="378" t="s">
        <v>469</v>
      </c>
      <c r="E20" s="219">
        <v>477.12</v>
      </c>
      <c r="F20" s="175" t="s">
        <v>433</v>
      </c>
      <c r="G20" s="379">
        <v>0</v>
      </c>
    </row>
    <row r="21" spans="1:7" s="380" customFormat="1" ht="18" customHeight="1">
      <c r="A21" s="152">
        <v>15</v>
      </c>
      <c r="B21" s="145" t="s">
        <v>470</v>
      </c>
      <c r="C21" s="145" t="s">
        <v>52</v>
      </c>
      <c r="D21" s="378" t="s">
        <v>471</v>
      </c>
      <c r="E21" s="219">
        <v>450.02</v>
      </c>
      <c r="F21" s="175" t="s">
        <v>433</v>
      </c>
      <c r="G21" s="379">
        <v>0</v>
      </c>
    </row>
    <row r="22" spans="1:7" s="380" customFormat="1" ht="18" customHeight="1">
      <c r="A22" s="152">
        <v>16</v>
      </c>
      <c r="B22" s="145" t="s">
        <v>472</v>
      </c>
      <c r="C22" s="145" t="s">
        <v>473</v>
      </c>
      <c r="D22" s="378" t="s">
        <v>474</v>
      </c>
      <c r="E22" s="219">
        <v>688.05</v>
      </c>
      <c r="F22" s="175" t="s">
        <v>433</v>
      </c>
      <c r="G22" s="379">
        <v>0</v>
      </c>
    </row>
    <row r="23" spans="1:7" s="380" customFormat="1" ht="18" customHeight="1">
      <c r="A23" s="152">
        <v>17</v>
      </c>
      <c r="B23" s="145" t="s">
        <v>475</v>
      </c>
      <c r="C23" s="145" t="s">
        <v>476</v>
      </c>
      <c r="D23" s="378" t="s">
        <v>477</v>
      </c>
      <c r="E23" s="219">
        <v>408.79</v>
      </c>
      <c r="F23" s="175" t="s">
        <v>433</v>
      </c>
      <c r="G23" s="379">
        <v>0</v>
      </c>
    </row>
    <row r="24" spans="1:7" s="380" customFormat="1" ht="18" customHeight="1">
      <c r="A24" s="152">
        <v>18</v>
      </c>
      <c r="B24" s="145" t="s">
        <v>478</v>
      </c>
      <c r="C24" s="145" t="s">
        <v>479</v>
      </c>
      <c r="D24" s="378" t="s">
        <v>480</v>
      </c>
      <c r="E24" s="219">
        <v>250.88</v>
      </c>
      <c r="F24" s="175" t="s">
        <v>433</v>
      </c>
      <c r="G24" s="379">
        <v>0</v>
      </c>
    </row>
    <row r="25" spans="1:7" s="380" customFormat="1" ht="18" customHeight="1">
      <c r="A25" s="152">
        <v>19</v>
      </c>
      <c r="B25" s="145" t="s">
        <v>481</v>
      </c>
      <c r="C25" s="145" t="s">
        <v>80</v>
      </c>
      <c r="D25" s="378" t="s">
        <v>482</v>
      </c>
      <c r="E25" s="219">
        <v>68.319999999999993</v>
      </c>
      <c r="F25" s="175" t="s">
        <v>433</v>
      </c>
      <c r="G25" s="379">
        <v>0</v>
      </c>
    </row>
    <row r="26" spans="1:7" s="380" customFormat="1" ht="18" customHeight="1">
      <c r="A26" s="152">
        <v>20</v>
      </c>
      <c r="B26" s="145" t="s">
        <v>483</v>
      </c>
      <c r="C26" s="145" t="s">
        <v>484</v>
      </c>
      <c r="D26" s="378" t="s">
        <v>485</v>
      </c>
      <c r="E26" s="219">
        <v>896.44</v>
      </c>
      <c r="F26" s="175" t="s">
        <v>433</v>
      </c>
      <c r="G26" s="379">
        <v>0</v>
      </c>
    </row>
    <row r="27" spans="1:7" s="380" customFormat="1" ht="18" customHeight="1">
      <c r="A27" s="152">
        <v>21</v>
      </c>
      <c r="B27" s="145" t="s">
        <v>486</v>
      </c>
      <c r="C27" s="145" t="s">
        <v>487</v>
      </c>
      <c r="D27" s="378" t="s">
        <v>488</v>
      </c>
      <c r="E27" s="219">
        <v>435.01</v>
      </c>
      <c r="F27" s="175" t="s">
        <v>433</v>
      </c>
      <c r="G27" s="379">
        <v>0</v>
      </c>
    </row>
    <row r="28" spans="1:7" s="380" customFormat="1" ht="18" customHeight="1">
      <c r="A28" s="152">
        <v>22</v>
      </c>
      <c r="B28" s="145" t="s">
        <v>489</v>
      </c>
      <c r="C28" s="145" t="s">
        <v>490</v>
      </c>
      <c r="D28" s="378" t="s">
        <v>3274</v>
      </c>
      <c r="E28" s="219">
        <v>180.78</v>
      </c>
      <c r="F28" s="175" t="s">
        <v>433</v>
      </c>
      <c r="G28" s="379">
        <v>0</v>
      </c>
    </row>
    <row r="29" spans="1:7" s="380" customFormat="1" ht="18" customHeight="1">
      <c r="A29" s="152">
        <v>23</v>
      </c>
      <c r="B29" s="145" t="s">
        <v>491</v>
      </c>
      <c r="C29" s="145" t="s">
        <v>492</v>
      </c>
      <c r="D29" s="378" t="s">
        <v>493</v>
      </c>
      <c r="E29" s="219">
        <v>913.18</v>
      </c>
      <c r="F29" s="175" t="s">
        <v>433</v>
      </c>
      <c r="G29" s="379">
        <v>0</v>
      </c>
    </row>
    <row r="30" spans="1:7" s="380" customFormat="1" ht="18" customHeight="1">
      <c r="A30" s="152">
        <v>24</v>
      </c>
      <c r="B30" s="145" t="s">
        <v>470</v>
      </c>
      <c r="C30" s="145" t="s">
        <v>52</v>
      </c>
      <c r="D30" s="378" t="s">
        <v>494</v>
      </c>
      <c r="E30" s="219">
        <v>20.12</v>
      </c>
      <c r="F30" s="175" t="s">
        <v>433</v>
      </c>
      <c r="G30" s="379">
        <v>0</v>
      </c>
    </row>
    <row r="31" spans="1:7" s="380" customFormat="1" ht="18" customHeight="1">
      <c r="A31" s="152">
        <v>25</v>
      </c>
      <c r="B31" s="145" t="s">
        <v>495</v>
      </c>
      <c r="C31" s="145" t="s">
        <v>496</v>
      </c>
      <c r="D31" s="378" t="s">
        <v>497</v>
      </c>
      <c r="E31" s="219">
        <v>145.6</v>
      </c>
      <c r="F31" s="175" t="s">
        <v>433</v>
      </c>
      <c r="G31" s="379">
        <v>0</v>
      </c>
    </row>
    <row r="32" spans="1:7" s="380" customFormat="1" ht="18" customHeight="1">
      <c r="A32" s="152">
        <v>26</v>
      </c>
      <c r="B32" s="145" t="s">
        <v>470</v>
      </c>
      <c r="C32" s="145" t="s">
        <v>52</v>
      </c>
      <c r="D32" s="378" t="s">
        <v>498</v>
      </c>
      <c r="E32" s="219">
        <v>480.59</v>
      </c>
      <c r="F32" s="175" t="s">
        <v>433</v>
      </c>
      <c r="G32" s="379">
        <v>0</v>
      </c>
    </row>
    <row r="33" spans="1:7" s="380" customFormat="1" ht="18" customHeight="1">
      <c r="A33" s="152">
        <v>27</v>
      </c>
      <c r="B33" s="145" t="s">
        <v>42</v>
      </c>
      <c r="C33" s="145" t="s">
        <v>43</v>
      </c>
      <c r="D33" s="378" t="s">
        <v>499</v>
      </c>
      <c r="E33" s="219">
        <v>1196.96</v>
      </c>
      <c r="F33" s="175" t="s">
        <v>433</v>
      </c>
      <c r="G33" s="379">
        <v>0</v>
      </c>
    </row>
    <row r="34" spans="1:7" s="380" customFormat="1" ht="18" customHeight="1">
      <c r="A34" s="152">
        <v>28</v>
      </c>
      <c r="B34" s="145" t="s">
        <v>470</v>
      </c>
      <c r="C34" s="145" t="s">
        <v>52</v>
      </c>
      <c r="D34" s="378" t="s">
        <v>500</v>
      </c>
      <c r="E34" s="219">
        <v>585.98</v>
      </c>
      <c r="F34" s="175" t="s">
        <v>433</v>
      </c>
      <c r="G34" s="379">
        <v>0</v>
      </c>
    </row>
    <row r="35" spans="1:7" s="380" customFormat="1" ht="18" customHeight="1">
      <c r="A35" s="152">
        <v>29</v>
      </c>
      <c r="B35" s="145" t="s">
        <v>501</v>
      </c>
      <c r="C35" s="145" t="s">
        <v>502</v>
      </c>
      <c r="D35" s="378" t="s">
        <v>503</v>
      </c>
      <c r="E35" s="219">
        <v>693.16</v>
      </c>
      <c r="F35" s="175" t="s">
        <v>433</v>
      </c>
      <c r="G35" s="379">
        <v>0</v>
      </c>
    </row>
    <row r="36" spans="1:7" s="380" customFormat="1" ht="18" customHeight="1">
      <c r="A36" s="152">
        <v>30</v>
      </c>
      <c r="B36" s="145" t="s">
        <v>504</v>
      </c>
      <c r="C36" s="145" t="s">
        <v>505</v>
      </c>
      <c r="D36" s="378" t="s">
        <v>506</v>
      </c>
      <c r="E36" s="219">
        <v>1802</v>
      </c>
      <c r="F36" s="175" t="s">
        <v>433</v>
      </c>
      <c r="G36" s="379">
        <v>0</v>
      </c>
    </row>
    <row r="37" spans="1:7" s="380" customFormat="1" ht="18" customHeight="1">
      <c r="A37" s="152">
        <v>31</v>
      </c>
      <c r="B37" s="145" t="s">
        <v>507</v>
      </c>
      <c r="C37" s="145" t="s">
        <v>508</v>
      </c>
      <c r="D37" s="378" t="s">
        <v>509</v>
      </c>
      <c r="E37" s="219">
        <v>84</v>
      </c>
      <c r="F37" s="175" t="s">
        <v>433</v>
      </c>
      <c r="G37" s="379">
        <v>0</v>
      </c>
    </row>
    <row r="38" spans="1:7" s="380" customFormat="1" ht="18" customHeight="1">
      <c r="A38" s="152">
        <v>32</v>
      </c>
      <c r="B38" s="145" t="s">
        <v>510</v>
      </c>
      <c r="C38" s="145" t="s">
        <v>511</v>
      </c>
      <c r="D38" s="378" t="s">
        <v>512</v>
      </c>
      <c r="E38" s="219">
        <v>660</v>
      </c>
      <c r="F38" s="175" t="s">
        <v>433</v>
      </c>
      <c r="G38" s="379">
        <v>0</v>
      </c>
    </row>
    <row r="39" spans="1:7" s="380" customFormat="1" ht="18" customHeight="1">
      <c r="A39" s="152">
        <v>33</v>
      </c>
      <c r="B39" s="145" t="s">
        <v>513</v>
      </c>
      <c r="C39" s="145" t="s">
        <v>511</v>
      </c>
      <c r="D39" s="378" t="s">
        <v>514</v>
      </c>
      <c r="E39" s="219">
        <v>350</v>
      </c>
      <c r="F39" s="175" t="s">
        <v>433</v>
      </c>
      <c r="G39" s="379">
        <v>0</v>
      </c>
    </row>
    <row r="40" spans="1:7" s="380" customFormat="1" ht="18" customHeight="1">
      <c r="A40" s="152">
        <v>34</v>
      </c>
      <c r="B40" s="145" t="s">
        <v>515</v>
      </c>
      <c r="C40" s="145" t="s">
        <v>516</v>
      </c>
      <c r="D40" s="378" t="s">
        <v>517</v>
      </c>
      <c r="E40" s="219">
        <v>127.68</v>
      </c>
      <c r="F40" s="175" t="s">
        <v>433</v>
      </c>
      <c r="G40" s="379">
        <v>0</v>
      </c>
    </row>
    <row r="41" spans="1:7" s="380" customFormat="1" ht="18" customHeight="1">
      <c r="A41" s="152">
        <v>35</v>
      </c>
      <c r="B41" s="145" t="s">
        <v>470</v>
      </c>
      <c r="C41" s="145" t="s">
        <v>52</v>
      </c>
      <c r="D41" s="378" t="s">
        <v>518</v>
      </c>
      <c r="E41" s="219">
        <v>629.1</v>
      </c>
      <c r="F41" s="175" t="s">
        <v>433</v>
      </c>
      <c r="G41" s="379">
        <v>0</v>
      </c>
    </row>
    <row r="42" spans="1:7" s="380" customFormat="1" ht="18" customHeight="1">
      <c r="A42" s="152">
        <v>36</v>
      </c>
      <c r="B42" s="145" t="s">
        <v>470</v>
      </c>
      <c r="C42" s="145" t="s">
        <v>52</v>
      </c>
      <c r="D42" s="378" t="s">
        <v>519</v>
      </c>
      <c r="E42" s="219">
        <v>2763.97</v>
      </c>
      <c r="F42" s="175" t="s">
        <v>433</v>
      </c>
      <c r="G42" s="379">
        <v>0</v>
      </c>
    </row>
    <row r="43" spans="1:7" s="380" customFormat="1" ht="18" customHeight="1">
      <c r="A43" s="152">
        <v>37</v>
      </c>
      <c r="B43" s="145" t="s">
        <v>470</v>
      </c>
      <c r="C43" s="145" t="s">
        <v>52</v>
      </c>
      <c r="D43" s="378" t="s">
        <v>520</v>
      </c>
      <c r="E43" s="219">
        <v>1978.09</v>
      </c>
      <c r="F43" s="175" t="s">
        <v>433</v>
      </c>
      <c r="G43" s="379">
        <v>0</v>
      </c>
    </row>
    <row r="44" spans="1:7" s="380" customFormat="1" ht="18" customHeight="1">
      <c r="A44" s="152">
        <v>38</v>
      </c>
      <c r="B44" s="145" t="s">
        <v>437</v>
      </c>
      <c r="C44" s="145" t="s">
        <v>438</v>
      </c>
      <c r="D44" s="378" t="s">
        <v>439</v>
      </c>
      <c r="E44" s="219">
        <v>499.65</v>
      </c>
      <c r="F44" s="175" t="s">
        <v>433</v>
      </c>
      <c r="G44" s="379">
        <v>0</v>
      </c>
    </row>
    <row r="45" spans="1:7" s="380" customFormat="1" ht="18" customHeight="1">
      <c r="A45" s="152">
        <v>39</v>
      </c>
      <c r="B45" s="145" t="s">
        <v>521</v>
      </c>
      <c r="C45" s="145" t="s">
        <v>522</v>
      </c>
      <c r="D45" s="378" t="s">
        <v>523</v>
      </c>
      <c r="E45" s="219">
        <v>1110</v>
      </c>
      <c r="F45" s="175" t="s">
        <v>433</v>
      </c>
      <c r="G45" s="379">
        <v>0</v>
      </c>
    </row>
    <row r="46" spans="1:7" s="380" customFormat="1" ht="18" customHeight="1">
      <c r="A46" s="152">
        <v>40</v>
      </c>
      <c r="B46" s="390" t="s">
        <v>524</v>
      </c>
      <c r="C46" s="407"/>
      <c r="D46" s="145" t="s">
        <v>525</v>
      </c>
      <c r="E46" s="146">
        <v>1066.17</v>
      </c>
      <c r="F46" s="175" t="s">
        <v>433</v>
      </c>
      <c r="G46" s="379">
        <v>0</v>
      </c>
    </row>
    <row r="47" spans="1:7" s="380" customFormat="1" ht="18" customHeight="1">
      <c r="A47" s="152">
        <v>41</v>
      </c>
      <c r="B47" s="390" t="s">
        <v>3185</v>
      </c>
      <c r="C47" s="407"/>
      <c r="D47" s="145" t="s">
        <v>3184</v>
      </c>
      <c r="E47" s="408">
        <v>0</v>
      </c>
      <c r="F47" s="175"/>
      <c r="G47" s="146">
        <v>16787257.170000002</v>
      </c>
    </row>
    <row r="48" spans="1:7" s="380" customFormat="1" ht="18" customHeight="1">
      <c r="A48" s="152">
        <v>42</v>
      </c>
      <c r="B48" s="169" t="s">
        <v>22</v>
      </c>
      <c r="C48" s="169" t="s">
        <v>38</v>
      </c>
      <c r="D48" s="327" t="s">
        <v>23</v>
      </c>
      <c r="E48" s="188">
        <v>33330856</v>
      </c>
      <c r="F48" s="199" t="s">
        <v>25</v>
      </c>
      <c r="G48" s="377">
        <v>0</v>
      </c>
    </row>
    <row r="49" spans="1:7" s="380" customFormat="1" ht="18" customHeight="1">
      <c r="A49" s="152">
        <v>43</v>
      </c>
      <c r="B49" s="169" t="s">
        <v>27</v>
      </c>
      <c r="C49" s="169" t="s">
        <v>39</v>
      </c>
      <c r="D49" s="327" t="s">
        <v>28</v>
      </c>
      <c r="E49" s="188">
        <v>45500000</v>
      </c>
      <c r="F49" s="199" t="s">
        <v>26</v>
      </c>
      <c r="G49" s="377">
        <v>0</v>
      </c>
    </row>
    <row r="50" spans="1:7" s="380" customFormat="1" ht="18" customHeight="1">
      <c r="A50" s="152">
        <v>44</v>
      </c>
      <c r="B50" s="169" t="s">
        <v>29</v>
      </c>
      <c r="C50" s="169"/>
      <c r="D50" s="327" t="s">
        <v>3256</v>
      </c>
      <c r="E50" s="188">
        <v>0</v>
      </c>
      <c r="F50" s="199"/>
      <c r="G50" s="364">
        <v>52503634</v>
      </c>
    </row>
    <row r="51" spans="1:7" s="409" customFormat="1" ht="20.149999999999999" customHeight="1">
      <c r="A51" s="281"/>
      <c r="B51" s="169"/>
      <c r="C51" s="169"/>
      <c r="D51" s="341" t="s">
        <v>3</v>
      </c>
      <c r="E51" s="195">
        <f>SUM(E7:F50)</f>
        <v>78975633.960000008</v>
      </c>
      <c r="F51" s="195">
        <f>SUM(F7:F47)</f>
        <v>0</v>
      </c>
      <c r="G51" s="195">
        <f>SUM(G7:G50)</f>
        <v>69290891.170000002</v>
      </c>
    </row>
    <row r="52" spans="1:7" ht="15.5">
      <c r="B52" s="410"/>
      <c r="C52" s="410"/>
    </row>
  </sheetData>
  <customSheetViews>
    <customSheetView guid="{0B6FAD62-43BD-4EC8-9980-3120FC41C2BF}" showGridLines="0" fitToPage="1" hiddenColumns="1">
      <selection activeCell="D36" sqref="D36"/>
      <pageMargins left="0.7" right="0.7" top="0.5" bottom="0.5" header="0.3" footer="0.3"/>
      <pageSetup scale="62" fitToHeight="0" orientation="landscape" r:id="rId1"/>
    </customSheetView>
    <customSheetView guid="{57AB6574-63F2-40B5-BA02-4B403D8BA163}" showPageBreaks="1" showGridLines="0" fitToPage="1" printArea="1" hiddenColumns="1" topLeftCell="A34">
      <selection activeCell="D36" sqref="D36"/>
      <pageMargins left="0.7" right="0.7" top="0.5" bottom="0.5" header="0.3" footer="0.3"/>
      <pageSetup scale="62" fitToHeight="0" orientation="landscape" r:id="rId2"/>
    </customSheetView>
  </customSheetViews>
  <mergeCells count="3">
    <mergeCell ref="A3:G3"/>
    <mergeCell ref="E4:E5"/>
    <mergeCell ref="G4:G5"/>
  </mergeCells>
  <pageMargins left="0.7" right="0.7" top="0.5" bottom="0.5" header="0.3" footer="0.3"/>
  <pageSetup scale="62" fitToHeight="0" orientation="landscape"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H29"/>
  <sheetViews>
    <sheetView showGridLines="0" zoomScaleNormal="100" workbookViewId="0">
      <selection activeCell="C13" sqref="C13"/>
    </sheetView>
  </sheetViews>
  <sheetFormatPr defaultColWidth="8.90625" defaultRowHeight="14.5"/>
  <cols>
    <col min="1" max="1" width="8.90625" style="73"/>
    <col min="2" max="2" width="27.54296875" style="73" hidden="1" customWidth="1"/>
    <col min="3" max="3" width="35.08984375" style="73" customWidth="1"/>
    <col min="4" max="4" width="27.36328125" style="73" hidden="1" customWidth="1"/>
    <col min="5" max="5" width="57.08984375" style="73" customWidth="1"/>
    <col min="6" max="6" width="24.54296875" style="73" customWidth="1"/>
    <col min="7" max="7" width="19.08984375" style="73" hidden="1" customWidth="1"/>
    <col min="8" max="8" width="22.54296875" style="73" customWidth="1"/>
    <col min="9" max="16384" width="8.90625" style="73"/>
  </cols>
  <sheetData>
    <row r="1" spans="1:8">
      <c r="A1" s="388" t="s">
        <v>3144</v>
      </c>
      <c r="B1" s="385"/>
      <c r="C1" s="385"/>
      <c r="D1" s="385"/>
      <c r="E1" s="385"/>
      <c r="F1" s="385"/>
      <c r="G1" s="385"/>
      <c r="H1" s="385"/>
    </row>
    <row r="2" spans="1:8">
      <c r="A2" s="388" t="s">
        <v>3145</v>
      </c>
      <c r="B2" s="385"/>
      <c r="C2" s="385"/>
      <c r="D2" s="385"/>
      <c r="E2" s="385"/>
      <c r="F2" s="385"/>
      <c r="G2" s="385"/>
      <c r="H2" s="385"/>
    </row>
    <row r="3" spans="1:8">
      <c r="A3" s="494" t="s">
        <v>3171</v>
      </c>
      <c r="B3" s="495"/>
      <c r="C3" s="495"/>
      <c r="D3" s="495"/>
      <c r="E3" s="495"/>
      <c r="F3" s="495"/>
      <c r="G3" s="495"/>
      <c r="H3" s="496"/>
    </row>
    <row r="4" spans="1:8">
      <c r="A4" s="138"/>
      <c r="B4" s="139"/>
      <c r="C4" s="139"/>
      <c r="D4" s="106"/>
      <c r="E4" s="138"/>
      <c r="F4" s="489" t="s">
        <v>3175</v>
      </c>
      <c r="G4" s="243"/>
      <c r="H4" s="489" t="s">
        <v>3186</v>
      </c>
    </row>
    <row r="5" spans="1:8">
      <c r="A5" s="140" t="s">
        <v>4</v>
      </c>
      <c r="B5" s="297" t="s">
        <v>1519</v>
      </c>
      <c r="C5" s="297" t="s">
        <v>9</v>
      </c>
      <c r="D5" s="108" t="s">
        <v>10</v>
      </c>
      <c r="E5" s="140" t="s">
        <v>1</v>
      </c>
      <c r="F5" s="490"/>
      <c r="G5" s="109" t="s">
        <v>7</v>
      </c>
      <c r="H5" s="490"/>
    </row>
    <row r="6" spans="1:8">
      <c r="A6" s="326"/>
      <c r="B6" s="142"/>
      <c r="C6" s="142"/>
      <c r="D6" s="110"/>
      <c r="E6" s="326"/>
      <c r="F6" s="142" t="s">
        <v>3170</v>
      </c>
      <c r="G6" s="326"/>
      <c r="H6" s="326" t="s">
        <v>3170</v>
      </c>
    </row>
    <row r="7" spans="1:8" s="380" customFormat="1" ht="18.649999999999999" customHeight="1">
      <c r="A7" s="152">
        <v>1</v>
      </c>
      <c r="B7" s="152" t="s">
        <v>1520</v>
      </c>
      <c r="C7" s="390" t="s">
        <v>767</v>
      </c>
      <c r="D7" s="390" t="s">
        <v>768</v>
      </c>
      <c r="E7" s="145" t="s">
        <v>1521</v>
      </c>
      <c r="F7" s="146">
        <v>1009.12</v>
      </c>
      <c r="G7" s="178" t="s">
        <v>427</v>
      </c>
      <c r="H7" s="411">
        <v>0</v>
      </c>
    </row>
    <row r="8" spans="1:8" s="380" customFormat="1" ht="18.649999999999999" customHeight="1">
      <c r="A8" s="152">
        <v>2</v>
      </c>
      <c r="B8" s="152" t="s">
        <v>1522</v>
      </c>
      <c r="C8" s="145" t="s">
        <v>726</v>
      </c>
      <c r="D8" s="145" t="s">
        <v>680</v>
      </c>
      <c r="E8" s="378" t="s">
        <v>1523</v>
      </c>
      <c r="F8" s="219">
        <v>1205.57</v>
      </c>
      <c r="G8" s="178" t="s">
        <v>427</v>
      </c>
      <c r="H8" s="411">
        <v>0</v>
      </c>
    </row>
    <row r="9" spans="1:8" s="380" customFormat="1" ht="18.649999999999999" customHeight="1">
      <c r="A9" s="152">
        <v>3</v>
      </c>
      <c r="B9" s="152" t="s">
        <v>1524</v>
      </c>
      <c r="C9" s="145" t="s">
        <v>1525</v>
      </c>
      <c r="D9" s="145" t="s">
        <v>1526</v>
      </c>
      <c r="E9" s="378" t="s">
        <v>1527</v>
      </c>
      <c r="F9" s="219">
        <v>100</v>
      </c>
      <c r="G9" s="178" t="s">
        <v>427</v>
      </c>
      <c r="H9" s="411">
        <v>0</v>
      </c>
    </row>
    <row r="10" spans="1:8" s="380" customFormat="1" ht="18.649999999999999" customHeight="1">
      <c r="A10" s="152">
        <v>4</v>
      </c>
      <c r="B10" s="152" t="s">
        <v>1528</v>
      </c>
      <c r="C10" s="145" t="s">
        <v>746</v>
      </c>
      <c r="D10" s="145" t="s">
        <v>492</v>
      </c>
      <c r="E10" s="378" t="s">
        <v>1529</v>
      </c>
      <c r="F10" s="219">
        <v>179.2</v>
      </c>
      <c r="G10" s="179" t="s">
        <v>1530</v>
      </c>
      <c r="H10" s="411">
        <v>0</v>
      </c>
    </row>
    <row r="11" spans="1:8" s="380" customFormat="1" ht="18.649999999999999" customHeight="1">
      <c r="A11" s="152">
        <v>5</v>
      </c>
      <c r="B11" s="152" t="s">
        <v>1531</v>
      </c>
      <c r="C11" s="145" t="s">
        <v>1532</v>
      </c>
      <c r="D11" s="145" t="s">
        <v>1533</v>
      </c>
      <c r="E11" s="180" t="s">
        <v>1534</v>
      </c>
      <c r="F11" s="146">
        <v>337.79</v>
      </c>
      <c r="G11" s="178" t="s">
        <v>427</v>
      </c>
      <c r="H11" s="411">
        <v>0</v>
      </c>
    </row>
    <row r="12" spans="1:8" s="380" customFormat="1">
      <c r="A12" s="152">
        <v>6</v>
      </c>
      <c r="B12" s="152" t="s">
        <v>1535</v>
      </c>
      <c r="C12" s="145" t="s">
        <v>726</v>
      </c>
      <c r="D12" s="145" t="s">
        <v>680</v>
      </c>
      <c r="E12" s="378" t="s">
        <v>1536</v>
      </c>
      <c r="F12" s="219">
        <v>2520</v>
      </c>
      <c r="G12" s="178" t="s">
        <v>427</v>
      </c>
      <c r="H12" s="411">
        <v>0</v>
      </c>
    </row>
    <row r="13" spans="1:8" s="380" customFormat="1" ht="18.649999999999999" customHeight="1">
      <c r="A13" s="152">
        <v>7</v>
      </c>
      <c r="B13" s="152" t="s">
        <v>1537</v>
      </c>
      <c r="C13" s="145" t="s">
        <v>411</v>
      </c>
      <c r="D13" s="145" t="s">
        <v>77</v>
      </c>
      <c r="E13" s="378" t="s">
        <v>3273</v>
      </c>
      <c r="F13" s="219">
        <v>295.68</v>
      </c>
      <c r="G13" s="175"/>
      <c r="H13" s="411">
        <v>0</v>
      </c>
    </row>
    <row r="14" spans="1:8" s="380" customFormat="1" ht="18.649999999999999" customHeight="1">
      <c r="A14" s="152">
        <v>8</v>
      </c>
      <c r="B14" s="152" t="s">
        <v>1538</v>
      </c>
      <c r="C14" s="145" t="s">
        <v>1010</v>
      </c>
      <c r="D14" s="145" t="s">
        <v>991</v>
      </c>
      <c r="E14" s="378" t="s">
        <v>1539</v>
      </c>
      <c r="F14" s="219">
        <v>447.88</v>
      </c>
      <c r="G14" s="178" t="s">
        <v>427</v>
      </c>
      <c r="H14" s="411">
        <v>0</v>
      </c>
    </row>
    <row r="15" spans="1:8" s="380" customFormat="1">
      <c r="A15" s="152">
        <v>9</v>
      </c>
      <c r="B15" s="152" t="s">
        <v>1540</v>
      </c>
      <c r="C15" s="145" t="s">
        <v>1008</v>
      </c>
      <c r="D15" s="145" t="s">
        <v>70</v>
      </c>
      <c r="E15" s="378" t="s">
        <v>1541</v>
      </c>
      <c r="F15" s="219">
        <v>408.8</v>
      </c>
      <c r="G15" s="178" t="s">
        <v>427</v>
      </c>
      <c r="H15" s="411">
        <v>0</v>
      </c>
    </row>
    <row r="16" spans="1:8" s="380" customFormat="1" ht="18.649999999999999" customHeight="1">
      <c r="A16" s="152">
        <v>10</v>
      </c>
      <c r="B16" s="152" t="s">
        <v>1542</v>
      </c>
      <c r="C16" s="145" t="s">
        <v>754</v>
      </c>
      <c r="D16" s="145" t="s">
        <v>534</v>
      </c>
      <c r="E16" s="378" t="s">
        <v>1543</v>
      </c>
      <c r="F16" s="219">
        <v>564.48</v>
      </c>
      <c r="G16" s="178" t="s">
        <v>427</v>
      </c>
      <c r="H16" s="411">
        <v>0</v>
      </c>
    </row>
    <row r="17" spans="1:8" s="380" customFormat="1" ht="18.649999999999999" customHeight="1">
      <c r="A17" s="152">
        <v>11</v>
      </c>
      <c r="B17" s="152" t="s">
        <v>1544</v>
      </c>
      <c r="C17" s="145" t="s">
        <v>1532</v>
      </c>
      <c r="D17" s="145" t="s">
        <v>1533</v>
      </c>
      <c r="E17" s="378" t="s">
        <v>1545</v>
      </c>
      <c r="F17" s="219">
        <v>1418.25</v>
      </c>
      <c r="G17" s="178" t="s">
        <v>427</v>
      </c>
      <c r="H17" s="411">
        <v>0</v>
      </c>
    </row>
    <row r="18" spans="1:8" s="380" customFormat="1" ht="18.649999999999999" customHeight="1">
      <c r="A18" s="152">
        <v>12</v>
      </c>
      <c r="B18" s="152" t="s">
        <v>1546</v>
      </c>
      <c r="C18" s="145" t="s">
        <v>763</v>
      </c>
      <c r="D18" s="145" t="s">
        <v>764</v>
      </c>
      <c r="E18" s="378" t="s">
        <v>1547</v>
      </c>
      <c r="F18" s="219">
        <v>848.24</v>
      </c>
      <c r="G18" s="178" t="s">
        <v>1548</v>
      </c>
      <c r="H18" s="411">
        <v>0</v>
      </c>
    </row>
    <row r="19" spans="1:8" s="380" customFormat="1" ht="18.649999999999999" customHeight="1">
      <c r="A19" s="152">
        <v>13</v>
      </c>
      <c r="B19" s="152" t="s">
        <v>1549</v>
      </c>
      <c r="C19" s="145" t="s">
        <v>763</v>
      </c>
      <c r="D19" s="145" t="s">
        <v>764</v>
      </c>
      <c r="E19" s="378" t="s">
        <v>1550</v>
      </c>
      <c r="F19" s="219">
        <v>1894.32</v>
      </c>
      <c r="G19" s="178" t="s">
        <v>1548</v>
      </c>
      <c r="H19" s="411">
        <v>0</v>
      </c>
    </row>
    <row r="20" spans="1:8" s="380" customFormat="1" ht="18.649999999999999" customHeight="1">
      <c r="A20" s="152">
        <v>14</v>
      </c>
      <c r="B20" s="152" t="s">
        <v>1551</v>
      </c>
      <c r="C20" s="145" t="s">
        <v>763</v>
      </c>
      <c r="D20" s="145" t="s">
        <v>764</v>
      </c>
      <c r="E20" s="378" t="s">
        <v>1552</v>
      </c>
      <c r="F20" s="219">
        <v>1894.32</v>
      </c>
      <c r="G20" s="178" t="s">
        <v>1548</v>
      </c>
      <c r="H20" s="411">
        <v>0</v>
      </c>
    </row>
    <row r="21" spans="1:8" s="380" customFormat="1" ht="18.649999999999999" customHeight="1">
      <c r="A21" s="152">
        <v>15</v>
      </c>
      <c r="B21" s="152" t="s">
        <v>1553</v>
      </c>
      <c r="C21" s="145" t="s">
        <v>763</v>
      </c>
      <c r="D21" s="145" t="s">
        <v>764</v>
      </c>
      <c r="E21" s="378" t="s">
        <v>1554</v>
      </c>
      <c r="F21" s="219">
        <v>399.3</v>
      </c>
      <c r="G21" s="178" t="s">
        <v>1548</v>
      </c>
      <c r="H21" s="411">
        <v>0</v>
      </c>
    </row>
    <row r="22" spans="1:8" s="380" customFormat="1" ht="18.649999999999999" customHeight="1">
      <c r="A22" s="152">
        <v>16</v>
      </c>
      <c r="B22" s="152" t="s">
        <v>1555</v>
      </c>
      <c r="C22" s="145" t="s">
        <v>763</v>
      </c>
      <c r="D22" s="145" t="s">
        <v>764</v>
      </c>
      <c r="E22" s="378" t="s">
        <v>1556</v>
      </c>
      <c r="F22" s="219">
        <v>457.66</v>
      </c>
      <c r="G22" s="178" t="s">
        <v>1548</v>
      </c>
      <c r="H22" s="411">
        <v>0</v>
      </c>
    </row>
    <row r="23" spans="1:8" s="380" customFormat="1" ht="18.649999999999999" customHeight="1">
      <c r="A23" s="152">
        <v>17</v>
      </c>
      <c r="B23" s="152" t="s">
        <v>1557</v>
      </c>
      <c r="C23" s="145" t="s">
        <v>1010</v>
      </c>
      <c r="D23" s="145" t="s">
        <v>991</v>
      </c>
      <c r="E23" s="378" t="s">
        <v>1558</v>
      </c>
      <c r="F23" s="219">
        <v>313.75</v>
      </c>
      <c r="G23" s="178" t="s">
        <v>427</v>
      </c>
      <c r="H23" s="411">
        <v>0</v>
      </c>
    </row>
    <row r="24" spans="1:8" s="380" customFormat="1" ht="18.649999999999999" customHeight="1">
      <c r="A24" s="152">
        <v>18</v>
      </c>
      <c r="B24" s="152" t="s">
        <v>1559</v>
      </c>
      <c r="C24" s="145" t="s">
        <v>720</v>
      </c>
      <c r="D24" s="145" t="s">
        <v>721</v>
      </c>
      <c r="E24" s="378" t="s">
        <v>1560</v>
      </c>
      <c r="F24" s="219">
        <v>300</v>
      </c>
      <c r="G24" s="178" t="s">
        <v>427</v>
      </c>
      <c r="H24" s="411">
        <v>0</v>
      </c>
    </row>
    <row r="25" spans="1:8" s="380" customFormat="1" ht="18.649999999999999" customHeight="1">
      <c r="A25" s="152">
        <v>19</v>
      </c>
      <c r="B25" s="152" t="s">
        <v>1561</v>
      </c>
      <c r="C25" s="145" t="s">
        <v>726</v>
      </c>
      <c r="D25" s="145" t="s">
        <v>680</v>
      </c>
      <c r="E25" s="378" t="s">
        <v>1562</v>
      </c>
      <c r="F25" s="219">
        <v>1260</v>
      </c>
      <c r="G25" s="178" t="s">
        <v>427</v>
      </c>
      <c r="H25" s="411">
        <v>0</v>
      </c>
    </row>
    <row r="26" spans="1:8" s="380" customFormat="1" ht="18.649999999999999" customHeight="1">
      <c r="A26" s="152">
        <v>20</v>
      </c>
      <c r="B26" s="152" t="s">
        <v>1563</v>
      </c>
      <c r="C26" s="145" t="s">
        <v>763</v>
      </c>
      <c r="D26" s="145" t="s">
        <v>764</v>
      </c>
      <c r="E26" s="378" t="s">
        <v>1564</v>
      </c>
      <c r="F26" s="219">
        <v>154.91999999999999</v>
      </c>
      <c r="G26" s="178" t="s">
        <v>427</v>
      </c>
      <c r="H26" s="411">
        <v>0</v>
      </c>
    </row>
    <row r="27" spans="1:8" s="380" customFormat="1" ht="18.649999999999999" customHeight="1">
      <c r="A27" s="152">
        <v>21</v>
      </c>
      <c r="B27" s="152" t="s">
        <v>1565</v>
      </c>
      <c r="C27" s="145" t="s">
        <v>741</v>
      </c>
      <c r="D27" s="145" t="s">
        <v>103</v>
      </c>
      <c r="E27" s="378" t="s">
        <v>3088</v>
      </c>
      <c r="F27" s="219">
        <v>37.92</v>
      </c>
      <c r="G27" s="178" t="s">
        <v>427</v>
      </c>
      <c r="H27" s="411">
        <v>0</v>
      </c>
    </row>
    <row r="28" spans="1:8" s="380" customFormat="1" ht="18.649999999999999" customHeight="1">
      <c r="A28" s="152">
        <v>22</v>
      </c>
      <c r="B28" s="152" t="s">
        <v>1566</v>
      </c>
      <c r="C28" s="145" t="s">
        <v>796</v>
      </c>
      <c r="D28" s="145" t="s">
        <v>797</v>
      </c>
      <c r="E28" s="378" t="s">
        <v>1567</v>
      </c>
      <c r="F28" s="219">
        <v>1651.77</v>
      </c>
      <c r="G28" s="178" t="s">
        <v>427</v>
      </c>
      <c r="H28" s="411">
        <v>0</v>
      </c>
    </row>
    <row r="29" spans="1:8" s="380" customFormat="1" ht="18.649999999999999" customHeight="1">
      <c r="A29" s="152"/>
      <c r="B29" s="152"/>
      <c r="C29" s="145"/>
      <c r="D29" s="145"/>
      <c r="E29" s="396" t="s">
        <v>3</v>
      </c>
      <c r="F29" s="175">
        <f>SUM(F7:F28)</f>
        <v>17698.969999999998</v>
      </c>
      <c r="G29" s="175">
        <f t="shared" ref="G29:H29" si="0">SUM(G7:G28)</f>
        <v>0</v>
      </c>
      <c r="H29" s="412">
        <f t="shared" si="0"/>
        <v>0</v>
      </c>
    </row>
  </sheetData>
  <customSheetViews>
    <customSheetView guid="{0B6FAD62-43BD-4EC8-9980-3120FC41C2BF}" showGridLines="0" fitToPage="1" hiddenColumns="1">
      <selection activeCell="C13" sqref="C13"/>
      <pageMargins left="0.7" right="0.7" top="0.75" bottom="0.75" header="0.3" footer="0.3"/>
      <pageSetup scale="82" fitToHeight="0" orientation="landscape" r:id="rId1"/>
      <headerFooter>
        <oddFooter>&amp;R&amp;P</oddFooter>
      </headerFooter>
    </customSheetView>
    <customSheetView guid="{57AB6574-63F2-40B5-BA02-4B403D8BA163}" showPageBreaks="1" showGridLines="0" fitToPage="1" printArea="1" hiddenColumns="1" topLeftCell="A13">
      <selection activeCell="C13" sqref="C13"/>
      <pageMargins left="0.7" right="0.7" top="0.75" bottom="0.75" header="0.3" footer="0.3"/>
      <pageSetup scale="82" fitToHeight="0" orientation="landscape" r:id="rId2"/>
      <headerFooter>
        <oddFooter>&amp;R&amp;P</oddFooter>
      </headerFooter>
    </customSheetView>
  </customSheetViews>
  <mergeCells count="3">
    <mergeCell ref="A3:H3"/>
    <mergeCell ref="H4:H5"/>
    <mergeCell ref="F4:F5"/>
  </mergeCells>
  <pageMargins left="0.7" right="0.7" top="0.75" bottom="0.75" header="0.3" footer="0.3"/>
  <pageSetup scale="82" fitToHeight="0" orientation="landscape" r:id="rId3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G13"/>
  <sheetViews>
    <sheetView showGridLines="0" zoomScaleNormal="100" workbookViewId="0">
      <selection activeCell="D16" sqref="D16"/>
    </sheetView>
  </sheetViews>
  <sheetFormatPr defaultRowHeight="14.5"/>
  <cols>
    <col min="2" max="2" width="35.08984375" customWidth="1"/>
    <col min="3" max="3" width="35.08984375" hidden="1" customWidth="1"/>
    <col min="4" max="4" width="57.08984375" customWidth="1"/>
    <col min="5" max="5" width="24.54296875" customWidth="1"/>
    <col min="6" max="6" width="19.08984375" hidden="1" customWidth="1"/>
    <col min="7" max="7" width="22" customWidth="1"/>
  </cols>
  <sheetData>
    <row r="1" spans="1:7">
      <c r="A1" s="102" t="s">
        <v>1069</v>
      </c>
      <c r="B1" s="102"/>
      <c r="C1" s="103"/>
      <c r="D1" s="103"/>
      <c r="E1" s="103"/>
      <c r="F1" s="104"/>
      <c r="G1" s="104"/>
    </row>
    <row r="2" spans="1:7">
      <c r="A2" s="105" t="s">
        <v>0</v>
      </c>
      <c r="B2" s="105" t="s">
        <v>1070</v>
      </c>
      <c r="C2" s="103"/>
      <c r="D2" s="103"/>
      <c r="E2" s="103"/>
      <c r="F2" s="104"/>
      <c r="G2" s="104"/>
    </row>
    <row r="3" spans="1:7">
      <c r="A3" s="486" t="s">
        <v>3171</v>
      </c>
      <c r="B3" s="487"/>
      <c r="C3" s="487"/>
      <c r="D3" s="487"/>
      <c r="E3" s="487"/>
      <c r="F3" s="487"/>
      <c r="G3" s="488"/>
    </row>
    <row r="4" spans="1:7">
      <c r="A4" s="491" t="s">
        <v>4</v>
      </c>
      <c r="B4" s="491" t="s">
        <v>9</v>
      </c>
      <c r="C4" s="106"/>
      <c r="D4" s="491" t="s">
        <v>1</v>
      </c>
      <c r="E4" s="489" t="s">
        <v>3175</v>
      </c>
      <c r="F4" s="107"/>
      <c r="G4" s="489" t="s">
        <v>3186</v>
      </c>
    </row>
    <row r="5" spans="1:7">
      <c r="A5" s="492"/>
      <c r="B5" s="492"/>
      <c r="C5" s="108" t="s">
        <v>10</v>
      </c>
      <c r="D5" s="492"/>
      <c r="E5" s="490"/>
      <c r="F5" s="109" t="s">
        <v>7</v>
      </c>
      <c r="G5" s="490"/>
    </row>
    <row r="6" spans="1:7">
      <c r="A6" s="493"/>
      <c r="B6" s="493"/>
      <c r="C6" s="110"/>
      <c r="D6" s="493"/>
      <c r="E6" s="142" t="s">
        <v>3170</v>
      </c>
      <c r="F6" s="111"/>
      <c r="G6" s="111" t="s">
        <v>3170</v>
      </c>
    </row>
    <row r="7" spans="1:7" s="44" customFormat="1" ht="20.149999999999999" customHeight="1">
      <c r="A7" s="123">
        <v>1</v>
      </c>
      <c r="B7" s="182" t="s">
        <v>1071</v>
      </c>
      <c r="C7" s="157" t="s">
        <v>1048</v>
      </c>
      <c r="D7" s="169" t="s">
        <v>1072</v>
      </c>
      <c r="E7" s="170">
        <v>16950</v>
      </c>
      <c r="F7" s="171" t="s">
        <v>1073</v>
      </c>
      <c r="G7" s="183">
        <v>0</v>
      </c>
    </row>
    <row r="8" spans="1:7" s="4" customFormat="1" ht="20.149999999999999" customHeight="1">
      <c r="A8" s="112"/>
      <c r="B8" s="184"/>
      <c r="C8" s="124"/>
      <c r="D8" s="125" t="s">
        <v>3</v>
      </c>
      <c r="E8" s="185">
        <f>SUM(E7:E7)</f>
        <v>16950</v>
      </c>
      <c r="F8" s="186">
        <f t="shared" ref="F8:G8" si="0">SUM(F7:F7)</f>
        <v>0</v>
      </c>
      <c r="G8" s="187">
        <f t="shared" si="0"/>
        <v>0</v>
      </c>
    </row>
    <row r="10" spans="1:7" hidden="1"/>
    <row r="11" spans="1:7" hidden="1">
      <c r="B11" t="s">
        <v>1074</v>
      </c>
    </row>
    <row r="12" spans="1:7" hidden="1"/>
    <row r="13" spans="1:7" hidden="1"/>
  </sheetData>
  <customSheetViews>
    <customSheetView guid="{0B6FAD62-43BD-4EC8-9980-3120FC41C2BF}" showGridLines="0" fitToPage="1" hiddenRows="1" hiddenColumns="1">
      <selection activeCell="D16" sqref="D16"/>
      <pageMargins left="0.7" right="0.7" top="0.75" bottom="0.75" header="0.3" footer="0.3"/>
      <pageSetup scale="82" fitToHeight="0" orientation="landscape" r:id="rId1"/>
    </customSheetView>
    <customSheetView guid="{57AB6574-63F2-40B5-BA02-4B403D8BA163}" showPageBreaks="1" showGridLines="0" fitToPage="1" printArea="1" hiddenRows="1" hiddenColumns="1">
      <selection activeCell="D16" sqref="D16"/>
      <pageMargins left="0.7" right="0.7" top="0.75" bottom="0.75" header="0.3" footer="0.3"/>
      <pageSetup scale="82" fitToHeight="0" orientation="landscape" r:id="rId2"/>
    </customSheetView>
  </customSheetViews>
  <mergeCells count="6">
    <mergeCell ref="A3:G3"/>
    <mergeCell ref="G4:G5"/>
    <mergeCell ref="E4:E5"/>
    <mergeCell ref="D4:D6"/>
    <mergeCell ref="B4:B6"/>
    <mergeCell ref="A4:A6"/>
  </mergeCells>
  <pageMargins left="0.7" right="0.7" top="0.75" bottom="0.75" header="0.3" footer="0.3"/>
  <pageSetup scale="82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67</vt:i4>
      </vt:variant>
      <vt:variant>
        <vt:lpstr>Named Ranges</vt:lpstr>
      </vt:variant>
      <vt:variant>
        <vt:i4>89</vt:i4>
      </vt:variant>
    </vt:vector>
  </HeadingPairs>
  <TitlesOfParts>
    <vt:vector size="156" baseType="lpstr">
      <vt:lpstr>Summary</vt:lpstr>
      <vt:lpstr>Arrears-Various</vt:lpstr>
      <vt:lpstr>Head 001</vt:lpstr>
      <vt:lpstr>Head 003</vt:lpstr>
      <vt:lpstr>Head 005</vt:lpstr>
      <vt:lpstr>Head 006</vt:lpstr>
      <vt:lpstr>Head 007</vt:lpstr>
      <vt:lpstr>Head 010</vt:lpstr>
      <vt:lpstr>Head 012</vt:lpstr>
      <vt:lpstr>Head 013</vt:lpstr>
      <vt:lpstr>Head 018</vt:lpstr>
      <vt:lpstr>Head 019</vt:lpstr>
      <vt:lpstr>Head 021</vt:lpstr>
      <vt:lpstr>Head 022</vt:lpstr>
      <vt:lpstr>Head 023</vt:lpstr>
      <vt:lpstr>Head 028</vt:lpstr>
      <vt:lpstr>Head 029</vt:lpstr>
      <vt:lpstr>Head 030</vt:lpstr>
      <vt:lpstr>Head 031</vt:lpstr>
      <vt:lpstr>Head 032</vt:lpstr>
      <vt:lpstr>Head 033</vt:lpstr>
      <vt:lpstr>Head 035</vt:lpstr>
      <vt:lpstr>Head 037</vt:lpstr>
      <vt:lpstr>Head 038</vt:lpstr>
      <vt:lpstr>Head 040</vt:lpstr>
      <vt:lpstr>Head 048</vt:lpstr>
      <vt:lpstr>Head 049</vt:lpstr>
      <vt:lpstr>Head 051</vt:lpstr>
      <vt:lpstr>Head 053</vt:lpstr>
      <vt:lpstr>Head 054</vt:lpstr>
      <vt:lpstr>Head 056</vt:lpstr>
      <vt:lpstr>Head 057</vt:lpstr>
      <vt:lpstr>Head 058</vt:lpstr>
      <vt:lpstr>Head 060</vt:lpstr>
      <vt:lpstr>Head 065</vt:lpstr>
      <vt:lpstr>Head 70</vt:lpstr>
      <vt:lpstr>Head 072</vt:lpstr>
      <vt:lpstr>Head 073</vt:lpstr>
      <vt:lpstr>Head 074</vt:lpstr>
      <vt:lpstr>Head 007 - Capex</vt:lpstr>
      <vt:lpstr>Head 021 - Capex</vt:lpstr>
      <vt:lpstr>Head 023 - Capex</vt:lpstr>
      <vt:lpstr>Head 029 - Capex </vt:lpstr>
      <vt:lpstr>Head 032 - Capex</vt:lpstr>
      <vt:lpstr>Head 033 - Capex</vt:lpstr>
      <vt:lpstr>Head 038 - Capex</vt:lpstr>
      <vt:lpstr>Head 040 - Capex</vt:lpstr>
      <vt:lpstr>Head 056 - Capex</vt:lpstr>
      <vt:lpstr>Head 073 - Capex</vt:lpstr>
      <vt:lpstr>AMMC</vt:lpstr>
      <vt:lpstr>Broadcasting Corp.</vt:lpstr>
      <vt:lpstr>DPMR</vt:lpstr>
      <vt:lpstr>DRA</vt:lpstr>
      <vt:lpstr>NHIA</vt:lpstr>
      <vt:lpstr>NSA</vt:lpstr>
      <vt:lpstr>UB </vt:lpstr>
      <vt:lpstr>BTVI</vt:lpstr>
      <vt:lpstr>BAIC</vt:lpstr>
      <vt:lpstr>NFS</vt:lpstr>
      <vt:lpstr>Hotel Corp.</vt:lpstr>
      <vt:lpstr>Straw Market Auth.</vt:lpstr>
      <vt:lpstr>Bahamasair</vt:lpstr>
      <vt:lpstr>BAMSI</vt:lpstr>
      <vt:lpstr>BPPBA</vt:lpstr>
      <vt:lpstr>PHA</vt:lpstr>
      <vt:lpstr>Airport Authority</vt:lpstr>
      <vt:lpstr>WSC</vt:lpstr>
      <vt:lpstr>'Airport Authority'!Print_Area</vt:lpstr>
      <vt:lpstr>AMMC!Print_Area</vt:lpstr>
      <vt:lpstr>'Arrears-Various'!Print_Area</vt:lpstr>
      <vt:lpstr>Bahamasair!Print_Area</vt:lpstr>
      <vt:lpstr>BAIC!Print_Area</vt:lpstr>
      <vt:lpstr>BAMSI!Print_Area</vt:lpstr>
      <vt:lpstr>BPPBA!Print_Area</vt:lpstr>
      <vt:lpstr>'Broadcasting Corp.'!Print_Area</vt:lpstr>
      <vt:lpstr>BTVI!Print_Area</vt:lpstr>
      <vt:lpstr>DPMR!Print_Area</vt:lpstr>
      <vt:lpstr>DRA!Print_Area</vt:lpstr>
      <vt:lpstr>'Head 001'!Print_Area</vt:lpstr>
      <vt:lpstr>'Head 003'!Print_Area</vt:lpstr>
      <vt:lpstr>'Head 005'!Print_Area</vt:lpstr>
      <vt:lpstr>'Head 006'!Print_Area</vt:lpstr>
      <vt:lpstr>'Head 007'!Print_Area</vt:lpstr>
      <vt:lpstr>'Head 007 - Capex'!Print_Area</vt:lpstr>
      <vt:lpstr>'Head 010'!Print_Area</vt:lpstr>
      <vt:lpstr>'Head 012'!Print_Area</vt:lpstr>
      <vt:lpstr>'Head 013'!Print_Area</vt:lpstr>
      <vt:lpstr>'Head 018'!Print_Area</vt:lpstr>
      <vt:lpstr>'Head 019'!Print_Area</vt:lpstr>
      <vt:lpstr>'Head 021'!Print_Area</vt:lpstr>
      <vt:lpstr>'Head 021 - Capex'!Print_Area</vt:lpstr>
      <vt:lpstr>'Head 022'!Print_Area</vt:lpstr>
      <vt:lpstr>'Head 023'!Print_Area</vt:lpstr>
      <vt:lpstr>'Head 023 - Capex'!Print_Area</vt:lpstr>
      <vt:lpstr>'Head 028'!Print_Area</vt:lpstr>
      <vt:lpstr>'Head 029'!Print_Area</vt:lpstr>
      <vt:lpstr>'Head 029 - Capex '!Print_Area</vt:lpstr>
      <vt:lpstr>'Head 030'!Print_Area</vt:lpstr>
      <vt:lpstr>'Head 031'!Print_Area</vt:lpstr>
      <vt:lpstr>'Head 032'!Print_Area</vt:lpstr>
      <vt:lpstr>'Head 032 - Capex'!Print_Area</vt:lpstr>
      <vt:lpstr>'Head 033'!Print_Area</vt:lpstr>
      <vt:lpstr>'Head 033 - Capex'!Print_Area</vt:lpstr>
      <vt:lpstr>'Head 035'!Print_Area</vt:lpstr>
      <vt:lpstr>'Head 037'!Print_Area</vt:lpstr>
      <vt:lpstr>'Head 038'!Print_Area</vt:lpstr>
      <vt:lpstr>'Head 038 - Capex'!Print_Area</vt:lpstr>
      <vt:lpstr>'Head 040'!Print_Area</vt:lpstr>
      <vt:lpstr>'Head 040 - Capex'!Print_Area</vt:lpstr>
      <vt:lpstr>'Head 048'!Print_Area</vt:lpstr>
      <vt:lpstr>'Head 049'!Print_Area</vt:lpstr>
      <vt:lpstr>'Head 051'!Print_Area</vt:lpstr>
      <vt:lpstr>'Head 053'!Print_Area</vt:lpstr>
      <vt:lpstr>'Head 054'!Print_Area</vt:lpstr>
      <vt:lpstr>'Head 056'!Print_Area</vt:lpstr>
      <vt:lpstr>'Head 056 - Capex'!Print_Area</vt:lpstr>
      <vt:lpstr>'Head 057'!Print_Area</vt:lpstr>
      <vt:lpstr>'Head 058'!Print_Area</vt:lpstr>
      <vt:lpstr>'Head 060'!Print_Area</vt:lpstr>
      <vt:lpstr>'Head 065'!Print_Area</vt:lpstr>
      <vt:lpstr>'Head 072'!Print_Area</vt:lpstr>
      <vt:lpstr>'Head 073'!Print_Area</vt:lpstr>
      <vt:lpstr>'Head 073 - Capex'!Print_Area</vt:lpstr>
      <vt:lpstr>'Head 074'!Print_Area</vt:lpstr>
      <vt:lpstr>'Head 70'!Print_Area</vt:lpstr>
      <vt:lpstr>'Hotel Corp.'!Print_Area</vt:lpstr>
      <vt:lpstr>NFS!Print_Area</vt:lpstr>
      <vt:lpstr>NHIA!Print_Area</vt:lpstr>
      <vt:lpstr>NSA!Print_Area</vt:lpstr>
      <vt:lpstr>PHA!Print_Area</vt:lpstr>
      <vt:lpstr>'Straw Market Auth.'!Print_Area</vt:lpstr>
      <vt:lpstr>'UB '!Print_Area</vt:lpstr>
      <vt:lpstr>WSC!Print_Area</vt:lpstr>
      <vt:lpstr>'Airport Authority'!Print_Titles</vt:lpstr>
      <vt:lpstr>AMMC!Print_Titles</vt:lpstr>
      <vt:lpstr>Bahamasair!Print_Titles</vt:lpstr>
      <vt:lpstr>'Broadcasting Corp.'!Print_Titles</vt:lpstr>
      <vt:lpstr>BTVI!Print_Titles</vt:lpstr>
      <vt:lpstr>DRA!Print_Titles</vt:lpstr>
      <vt:lpstr>'Head 005'!Print_Titles</vt:lpstr>
      <vt:lpstr>'Head 007'!Print_Titles</vt:lpstr>
      <vt:lpstr>'Head 010'!Print_Titles</vt:lpstr>
      <vt:lpstr>'Head 018'!Print_Titles</vt:lpstr>
      <vt:lpstr>'Head 023'!Print_Titles</vt:lpstr>
      <vt:lpstr>'Head 030'!Print_Titles</vt:lpstr>
      <vt:lpstr>'Head 032'!Print_Titles</vt:lpstr>
      <vt:lpstr>'Head 032 - Capex'!Print_Titles</vt:lpstr>
      <vt:lpstr>'Head 035'!Print_Titles</vt:lpstr>
      <vt:lpstr>'Head 038'!Print_Titles</vt:lpstr>
      <vt:lpstr>'Head 057'!Print_Titles</vt:lpstr>
      <vt:lpstr>'Head 058'!Print_Titles</vt:lpstr>
      <vt:lpstr>'Head 073'!Print_Titles</vt:lpstr>
      <vt:lpstr>NFS!Print_Titles</vt:lpstr>
      <vt:lpstr>'Straw Market Auth.'!Print_Titles</vt:lpstr>
      <vt:lpstr>Summary!Print_Titles</vt:lpstr>
      <vt:lpstr>'UB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Joycelyn Gilbert</dc:creator>
  <cp:lastModifiedBy>Kemie Jones</cp:lastModifiedBy>
  <cp:lastPrinted>2022-03-09T15:43:41Z</cp:lastPrinted>
  <dcterms:created xsi:type="dcterms:W3CDTF">2017-05-31T13:10:50Z</dcterms:created>
  <dcterms:modified xsi:type="dcterms:W3CDTF">2022-03-09T15:45:06Z</dcterms:modified>
</cp:coreProperties>
</file>